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100" windowWidth="18045" windowHeight="8610"/>
  </bookViews>
  <sheets>
    <sheet name="2013 Proposals" sheetId="7" r:id="rId1"/>
    <sheet name="2012 Proposals" sheetId="6" r:id="rId2"/>
    <sheet name="Sheet1" sheetId="1" r:id="rId3"/>
  </sheets>
  <definedNames>
    <definedName name="_xlnm.Print_Area" localSheetId="1">'2012 Proposals'!$A$1:$R$16</definedName>
    <definedName name="_xlnm.Print_Area" localSheetId="0">'2013 Proposals'!$A$1:$R$22</definedName>
  </definedNames>
  <calcPr calcId="125725"/>
</workbook>
</file>

<file path=xl/calcChain.xml><?xml version="1.0" encoding="utf-8"?>
<calcChain xmlns="http://schemas.openxmlformats.org/spreadsheetml/2006/main">
  <c r="P24" i="7"/>
  <c r="P25"/>
  <c r="Q25" s="1"/>
  <c r="P26"/>
  <c r="Q26" s="1"/>
  <c r="P27"/>
  <c r="Q27" s="1"/>
  <c r="P21"/>
  <c r="P11"/>
  <c r="Q11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2" s="1"/>
  <c r="F23" s="1"/>
  <c r="F24" s="1"/>
  <c r="F25" s="1"/>
  <c r="F26" s="1"/>
  <c r="F27" s="1"/>
  <c r="F21" s="1"/>
  <c r="P22"/>
  <c r="Q22" s="1"/>
  <c r="P9"/>
  <c r="Q9" s="1"/>
  <c r="P18"/>
  <c r="Q18" s="1"/>
  <c r="P7"/>
  <c r="Q7" s="1"/>
  <c r="P20"/>
  <c r="Q20" s="1"/>
  <c r="P12"/>
  <c r="Q12" s="1"/>
  <c r="P13"/>
  <c r="Q13" s="1"/>
  <c r="P17"/>
  <c r="Q17" s="1"/>
  <c r="P23"/>
  <c r="Q23" s="1"/>
  <c r="P6"/>
  <c r="Q6" s="1"/>
  <c r="P16"/>
  <c r="Q16" s="1"/>
  <c r="P15"/>
  <c r="Q15" s="1"/>
  <c r="P10"/>
  <c r="Q10" s="1"/>
  <c r="P19"/>
  <c r="Q19" s="1"/>
  <c r="P8"/>
  <c r="Q8" s="1"/>
  <c r="P14"/>
  <c r="Q14" s="1"/>
  <c r="F6" i="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Q21" i="7" l="1"/>
  <c r="Q24"/>
  <c r="Q16" i="6"/>
  <c r="Q18"/>
  <c r="Q6"/>
  <c r="Q21"/>
  <c r="Q11"/>
  <c r="Q13"/>
  <c r="Q8"/>
  <c r="Q22"/>
  <c r="Q19"/>
  <c r="Q9"/>
  <c r="Q23"/>
  <c r="Q20"/>
  <c r="Q7"/>
  <c r="Q24"/>
  <c r="Q10"/>
  <c r="Q14"/>
  <c r="Q12"/>
  <c r="Q15"/>
  <c r="Q17"/>
</calcChain>
</file>

<file path=xl/comments1.xml><?xml version="1.0" encoding="utf-8"?>
<comments xmlns="http://schemas.openxmlformats.org/spreadsheetml/2006/main">
  <authors>
    <author>Dave Olson</author>
  </authors>
  <commentList>
    <comment ref="E6" authorId="0">
      <text>
        <r>
          <rPr>
            <sz val="8"/>
            <color indexed="81"/>
            <rFont val="Tahoma"/>
            <charset val="1"/>
          </rPr>
          <t>Dynamic Impact Test $17.5K,
FE simulation $32K,
Construct installation $12.1K,
Test 3-11 $35K,
Phase 1 $49.5K??</t>
        </r>
      </text>
    </comment>
    <comment ref="C7" authorId="0">
      <text>
        <r>
          <rPr>
            <sz val="8"/>
            <color indexed="81"/>
            <rFont val="Tahoma"/>
            <charset val="1"/>
          </rPr>
          <t>FHWA is working on a guidance memo</t>
        </r>
      </text>
    </comment>
    <comment ref="E7" authorId="0">
      <text>
        <r>
          <rPr>
            <sz val="8"/>
            <color indexed="81"/>
            <rFont val="Tahoma"/>
            <charset val="1"/>
          </rPr>
          <t>FE analysis of Blockout variations of MASH testing</t>
        </r>
      </text>
    </comment>
    <comment ref="E8" authorId="0">
      <text>
        <r>
          <rPr>
            <sz val="8"/>
            <color indexed="81"/>
            <rFont val="Tahoma"/>
            <charset val="1"/>
          </rPr>
          <t xml:space="preserve">May be able to use simulation - findings may reveal lower cost outcome.
</t>
        </r>
      </text>
    </comment>
    <comment ref="E10" authorId="0">
      <text>
        <r>
          <rPr>
            <sz val="8"/>
            <color indexed="81"/>
            <rFont val="Tahoma"/>
            <family val="2"/>
          </rPr>
          <t>Design &amp; Analysis $30,000
Construction $18,000
P/U 3-21 $40,000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  <comment ref="E12" authorId="0">
      <text>
        <r>
          <rPr>
            <sz val="8"/>
            <color indexed="81"/>
            <rFont val="Tahoma"/>
            <charset val="1"/>
          </rPr>
          <t>May be some overlap/linkage with synthesis of practice study for bridge terminal/guardrail return</t>
        </r>
      </text>
    </comment>
    <comment ref="E13" authorId="0">
      <text>
        <r>
          <rPr>
            <sz val="8"/>
            <color indexed="81"/>
            <rFont val="Tahoma"/>
            <charset val="1"/>
          </rPr>
          <t>Scope change - costs reflect FE approach
Synthesis approach would reduce costs  to $21K</t>
        </r>
      </text>
    </comment>
    <comment ref="E14" authorId="0">
      <text>
        <r>
          <rPr>
            <sz val="8"/>
            <color indexed="81"/>
            <rFont val="Tahoma"/>
            <charset val="1"/>
          </rPr>
          <t>Phase 1 $46,000 for Analysis/Design &amp; surrogate vehicle testing
Phase 2 - $75,000 for crash test + $15,000 for installation</t>
        </r>
      </text>
    </comment>
    <comment ref="E15" authorId="0">
      <text>
        <r>
          <rPr>
            <sz val="8"/>
            <color indexed="81"/>
            <rFont val="Tahoma"/>
            <family val="2"/>
          </rPr>
          <t>Design &amp; Analysis $30,000
Construction $18,000
P/U 3-21 $40,000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8"/>
            <color indexed="81"/>
            <rFont val="Tahoma"/>
            <charset val="1"/>
          </rPr>
          <t>Eng. $20K, 
Simulation $25K, 
Test Installation $60K, Test $35K</t>
        </r>
      </text>
    </comment>
    <comment ref="E17" authorId="0">
      <text>
        <r>
          <rPr>
            <sz val="8"/>
            <color indexed="81"/>
            <rFont val="Tahoma"/>
            <charset val="1"/>
          </rPr>
          <t>Scope change - costs reflect FE approach
Synthesis approach would reduce costs &lt;$20K but probably wouldn't find much</t>
        </r>
      </text>
    </comment>
    <comment ref="E18" authorId="0">
      <text>
        <r>
          <rPr>
            <sz val="8"/>
            <color indexed="81"/>
            <rFont val="Tahoma"/>
            <charset val="1"/>
          </rPr>
          <t>Design analysis &amp; static load testing</t>
        </r>
      </text>
    </comment>
    <comment ref="E19" authorId="0">
      <text>
        <r>
          <rPr>
            <sz val="8"/>
            <color indexed="81"/>
            <rFont val="Tahoma"/>
            <charset val="1"/>
          </rPr>
          <t>Conceptual Design $6,000
Design &amp; FE $28,000
PU Crash Test $45,000
Combine first 2 as phase 1
$34,000</t>
        </r>
      </text>
    </comment>
    <comment ref="E22" authorId="0">
      <text>
        <r>
          <rPr>
            <sz val="8"/>
            <color indexed="81"/>
            <rFont val="Tahoma"/>
            <charset val="1"/>
          </rPr>
          <t>-$32,000 if P/U test is omitted</t>
        </r>
      </text>
    </comment>
  </commentList>
</comments>
</file>

<file path=xl/sharedStrings.xml><?xml version="1.0" encoding="utf-8"?>
<sst xmlns="http://schemas.openxmlformats.org/spreadsheetml/2006/main" count="162" uniqueCount="118">
  <si>
    <t>Roadside Safety Pooled Fund Program</t>
  </si>
  <si>
    <t>Score</t>
  </si>
  <si>
    <t>Notes</t>
  </si>
  <si>
    <t>Number / State</t>
  </si>
  <si>
    <t>Pooled Fund Lead</t>
  </si>
  <si>
    <t>Title</t>
  </si>
  <si>
    <t>Est Cost</t>
  </si>
  <si>
    <t>TTI Est. Total</t>
  </si>
  <si>
    <t>Cumulative Total</t>
  </si>
  <si>
    <t>AK</t>
  </si>
  <si>
    <t>CA</t>
  </si>
  <si>
    <t>LA</t>
  </si>
  <si>
    <t>MN</t>
  </si>
  <si>
    <t>TN</t>
  </si>
  <si>
    <t>PA</t>
  </si>
  <si>
    <t>WA</t>
  </si>
  <si>
    <t>Rank</t>
  </si>
  <si>
    <t>Paul Fossier</t>
  </si>
  <si>
    <t>Dave Olson</t>
  </si>
  <si>
    <t>Mike Elle</t>
  </si>
  <si>
    <t>Jeff Jeffers</t>
  </si>
  <si>
    <t>Ali Hangul</t>
  </si>
  <si>
    <t>Mark Burkhead</t>
  </si>
  <si>
    <t>2012 LA 35</t>
  </si>
  <si>
    <t>2012 AK 38</t>
  </si>
  <si>
    <t>$20,000 - $75,000</t>
  </si>
  <si>
    <t>2012 PA 30</t>
  </si>
  <si>
    <t>Dave Olson / Rod Erickson</t>
  </si>
  <si>
    <t>2012 WA 40</t>
  </si>
  <si>
    <t>2012 WA 41</t>
  </si>
  <si>
    <t>$??</t>
  </si>
  <si>
    <t xml:space="preserve">Quantifying the Benefits of Blockouts with 31” Guardrail </t>
  </si>
  <si>
    <t>Effect of sound dampening materials on the face of concrete barrier – this came up in Washington where there were noise concerns and I think there might be some other applications that might make sense</t>
  </si>
  <si>
    <t>Dick Albin suggested the following concepts, which no-one has detailed in a problem statement - If you're feeling strongly about any of these please pursue them.</t>
  </si>
  <si>
    <t>Guardrail Terminal and Curbs – this gets proposed every year for NCHRP funding and never gets funded.  Manufacturers in general recommend no curbs at the terminal.  If something could be shown to work (maybe a 4” sloping curb) it might push manufacturers to look at this more. A first step might be to rum some simulations and determine what the critical test is for the curb and guardrail terminal combination and maybe run one test.</t>
  </si>
  <si>
    <t>Mow strips and 31” guardrail – is the leave out around posts as critical with 31” guardrail? See the changes in thinking with blockouts makes me wonder.</t>
  </si>
  <si>
    <t>2012 TN 44</t>
  </si>
  <si>
    <t>2012 TN 43</t>
  </si>
  <si>
    <t>WV</t>
  </si>
  <si>
    <t>TX</t>
  </si>
  <si>
    <t>2012 LA 45</t>
  </si>
  <si>
    <t>2012 LA 46</t>
  </si>
  <si>
    <t>2012 LA 20 (Phase 1)</t>
  </si>
  <si>
    <t>2012 LA 20 (Phase 2)</t>
  </si>
  <si>
    <t>5 Inch Single Post Generic Multi-Directional Slip Base Sign System (Literature Search)</t>
  </si>
  <si>
    <t>5 Inch Single Post Generic Multi-Directional Slip Base Sign System (Design Analyis, Static Testing, Crash Testing)</t>
  </si>
  <si>
    <t>Barrier Protection for Bridge End due to Roads/Driveway/Object Conflicts (Best Practices)</t>
  </si>
  <si>
    <t>2012 LA 35 (Best Practices)</t>
  </si>
  <si>
    <t>Barrier Protection for Bridge End due to Roads/Driveway/Object Conflicts (Design Analysis, TL-3 Crash Tests)</t>
  </si>
  <si>
    <t>2012 LA 36 (Phase 1)</t>
  </si>
  <si>
    <t xml:space="preserve">Transition For Anchored Temporary Concrete Barrier System in Asphalt Pavement (Static/pendulum testing, equivalency evaluation)  </t>
  </si>
  <si>
    <t>2012 LA 36 (Phase 2)</t>
  </si>
  <si>
    <t xml:space="preserve">Structure Mounted Metal Median Barrier - Phase 1 - Strength Analysis/Simulation </t>
  </si>
  <si>
    <t>Transition For Anchored Temporary Concrete Barrier System in Asphalt Pavement (Design analysis, construction, crash test)</t>
  </si>
  <si>
    <t>2012 PA 32 (Phase 1)</t>
  </si>
  <si>
    <t>2012 PA 32 (Phase 2)</t>
  </si>
  <si>
    <t>Bridge Approach Transition Retro-fits (Lit. search, Eng. analysis, simulation)</t>
  </si>
  <si>
    <t>Bridge Approach Transition Retro-fits (Construction, MASH tests)</t>
  </si>
  <si>
    <t>2012 PA 37 (Phase 1)</t>
  </si>
  <si>
    <t>2012 PA 37 (Phase 2)</t>
  </si>
  <si>
    <t>Small Bridge Barrier/Guide Rail Retro-fits (Crash tests)</t>
  </si>
  <si>
    <t>??</t>
  </si>
  <si>
    <t>2012 WA 39</t>
  </si>
  <si>
    <t>Dave Olson/ Rod Erickson</t>
  </si>
  <si>
    <t>Non-crash worthy Anchorage for 31" GR</t>
  </si>
  <si>
    <t>$15,000-40,000</t>
  </si>
  <si>
    <t>N/A (Contingency $)</t>
  </si>
  <si>
    <t>Buried in Backslope Guardrail Terminal for 31” Guardrail (Eng. Analysis, FE Analysis)</t>
  </si>
  <si>
    <t>Design and Analysis For Sloped Median Wall For Grade Separations (Analysis, FE &amp; Reporting)</t>
  </si>
  <si>
    <t>MASH Full Scale Crash Test Level 3 For Sloped Median Wall For Grade Separations (design, construction, crash test)</t>
  </si>
  <si>
    <t>Temporary Precast Concrete Barrier over Large Bridge Joint (Design, analysis, testing)</t>
  </si>
  <si>
    <t>Temporary Precast Concrete Barrier with Pinning Holes on Both Sides (Design)</t>
  </si>
  <si>
    <t>W-Beam Bridge Rail for temporary timber deck bridge installations (Eng. Analysis)</t>
  </si>
  <si>
    <t>AZ Phase 2</t>
  </si>
  <si>
    <t>Crash test of anchored barrier transition</t>
  </si>
  <si>
    <t>Small Bridge Barrier/Guide Rail Retro-fits (Strength analysis, )</t>
  </si>
  <si>
    <t>Contingent on verification of final funding amount</t>
  </si>
  <si>
    <t>2013 Proposals</t>
  </si>
  <si>
    <t>2012 Proposals</t>
  </si>
  <si>
    <t>LA 20 (Phase 2)</t>
  </si>
  <si>
    <t>LA 47</t>
  </si>
  <si>
    <t>LA 48</t>
  </si>
  <si>
    <t>LA 50</t>
  </si>
  <si>
    <t>LA 51</t>
  </si>
  <si>
    <t>LA 49</t>
  </si>
  <si>
    <t>WA 52</t>
  </si>
  <si>
    <t>WA 53</t>
  </si>
  <si>
    <t>WA 54</t>
  </si>
  <si>
    <t>WA 55</t>
  </si>
  <si>
    <t>WA 56</t>
  </si>
  <si>
    <t>WA 57</t>
  </si>
  <si>
    <t>Justin Peltier</t>
  </si>
  <si>
    <t>Transition for Anchored Temporary Concrete Barrier System in Asphalt Pavement</t>
  </si>
  <si>
    <t>Identification of Test Methods for Determining Wood Guardrail Post Integrity</t>
  </si>
  <si>
    <t>Minimum and Maximum Height of Thrie Beam Guardrail used on Bridges and Bridge Rail Transitions</t>
  </si>
  <si>
    <t>Crash Testing Single Slope Concrete Barrier With Drainage Scuppers – Phase 3</t>
  </si>
  <si>
    <t>W-Beam Guardrail Placement on 1H:1V Slope</t>
  </si>
  <si>
    <t>Synthesis of W-Beam Guardrail Transitions to Unrestrained Concrete Barrier</t>
  </si>
  <si>
    <t>Foundation materials and slope configurations appropriate for unrestrained pre-cast concrete barrier placement</t>
  </si>
  <si>
    <t>$5,000 - $25,000</t>
  </si>
  <si>
    <t>Temporary Precast Concrete Barrier over Large Bridge Joint</t>
  </si>
  <si>
    <t>Transition For Anchored Temporary Concrete Barrier System in asphalt to permanent concrete barrier</t>
  </si>
  <si>
    <t>Dick Albin / Justin Peltier</t>
  </si>
  <si>
    <t xml:space="preserve"> State / Number </t>
  </si>
  <si>
    <t>TN 58</t>
  </si>
  <si>
    <t>Modified Rounded End Alternative to Flared End Terminal</t>
  </si>
  <si>
    <t>Seed Money - AFB 20 International Roadside Safety Conference</t>
  </si>
  <si>
    <t>Raising Beam Guardrail Blockout guidance</t>
  </si>
  <si>
    <t>Allowable Field adjustments w/ Thrie beam attached to concrete barriers</t>
  </si>
  <si>
    <t>Rory Meza</t>
  </si>
  <si>
    <t>Review of performance similarities (Synthesis of system/vehicle interaction similarities/dis-similarities) with 12" vs. 8" blockouts with 31" mounting height, mid-span splices</t>
  </si>
  <si>
    <t>Guard Rail Posts That Are Driven Through and Embedded In Roadway Base Course (Phase 1)</t>
  </si>
  <si>
    <t>MASH testing of Stacked W-Beam Transition for 31” Guardrail (Barrier 7/Simulation)</t>
  </si>
  <si>
    <t>LA 49 Crash test</t>
  </si>
  <si>
    <t>LA 51 Crasht Test</t>
  </si>
  <si>
    <t>WA 53 Crash test</t>
  </si>
  <si>
    <t>Crash test LA47</t>
  </si>
  <si>
    <t xml:space="preserve">WA 54 Crash test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</si>
</sst>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1"/>
      <color rgb="FF1F497D"/>
      <name val="Calibri"/>
      <family val="2"/>
    </font>
    <font>
      <b/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/>
    <xf numFmtId="0" fontId="0" fillId="0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Fill="1" applyBorder="1"/>
    <xf numFmtId="0" fontId="4" fillId="0" borderId="2" xfId="0" applyFont="1" applyBorder="1"/>
    <xf numFmtId="0" fontId="0" fillId="0" borderId="2" xfId="0" applyBorder="1"/>
    <xf numFmtId="1" fontId="1" fillId="0" borderId="2" xfId="1" applyNumberFormat="1" applyBorder="1"/>
    <xf numFmtId="0" fontId="0" fillId="0" borderId="3" xfId="0" applyBorder="1"/>
    <xf numFmtId="164" fontId="4" fillId="0" borderId="2" xfId="1" applyNumberFormat="1" applyFont="1" applyFill="1" applyBorder="1" applyAlignment="1">
      <alignment horizontal="left" indent="1"/>
    </xf>
    <xf numFmtId="0" fontId="0" fillId="0" borderId="4" xfId="0" applyBorder="1"/>
    <xf numFmtId="0" fontId="0" fillId="0" borderId="5" xfId="0" applyBorder="1"/>
    <xf numFmtId="0" fontId="4" fillId="0" borderId="2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/>
    <xf numFmtId="164" fontId="0" fillId="0" borderId="2" xfId="0" applyNumberFormat="1" applyFill="1" applyBorder="1"/>
    <xf numFmtId="1" fontId="1" fillId="0" borderId="2" xfId="1" applyNumberFormat="1" applyFill="1" applyBorder="1"/>
    <xf numFmtId="0" fontId="0" fillId="0" borderId="3" xfId="0" applyFill="1" applyBorder="1"/>
    <xf numFmtId="6" fontId="4" fillId="0" borderId="2" xfId="0" applyNumberFormat="1" applyFont="1" applyFill="1" applyBorder="1" applyAlignment="1">
      <alignment wrapText="1"/>
    </xf>
    <xf numFmtId="6" fontId="4" fillId="0" borderId="4" xfId="0" applyNumberFormat="1" applyFont="1" applyBorder="1" applyAlignment="1">
      <alignment wrapText="1"/>
    </xf>
    <xf numFmtId="6" fontId="4" fillId="0" borderId="2" xfId="0" applyNumberFormat="1" applyFont="1" applyBorder="1" applyAlignment="1">
      <alignment wrapText="1"/>
    </xf>
    <xf numFmtId="0" fontId="4" fillId="0" borderId="4" xfId="0" applyFont="1" applyBorder="1"/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4" fillId="0" borderId="4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Border="1"/>
    <xf numFmtId="0" fontId="5" fillId="0" borderId="4" xfId="0" applyFont="1" applyBorder="1"/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 applyAlignment="1">
      <alignment horizontal="left" indent="1"/>
    </xf>
    <xf numFmtId="164" fontId="0" fillId="0" borderId="0" xfId="0" applyNumberFormat="1" applyFill="1" applyBorder="1"/>
    <xf numFmtId="1" fontId="1" fillId="0" borderId="0" xfId="1" applyNumberForma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0" borderId="2" xfId="1" applyNumberFormat="1" applyFont="1" applyBorder="1"/>
    <xf numFmtId="0" fontId="5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6" fontId="4" fillId="2" borderId="0" xfId="0" applyNumberFormat="1" applyFont="1" applyFill="1" applyBorder="1" applyAlignment="1">
      <alignment wrapText="1"/>
    </xf>
    <xf numFmtId="164" fontId="4" fillId="2" borderId="2" xfId="1" applyNumberFormat="1" applyFont="1" applyFill="1" applyBorder="1" applyAlignment="1">
      <alignment horizontal="left" indent="1"/>
    </xf>
    <xf numFmtId="164" fontId="0" fillId="2" borderId="2" xfId="0" applyNumberFormat="1" applyFill="1" applyBorder="1"/>
    <xf numFmtId="164" fontId="4" fillId="2" borderId="4" xfId="1" applyNumberFormat="1" applyFont="1" applyFill="1" applyBorder="1" applyAlignment="1">
      <alignment horizontal="center" wrapText="1"/>
    </xf>
    <xf numFmtId="6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5" fillId="3" borderId="4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wrapText="1"/>
    </xf>
    <xf numFmtId="6" fontId="4" fillId="3" borderId="4" xfId="0" applyNumberFormat="1" applyFont="1" applyFill="1" applyBorder="1" applyAlignment="1">
      <alignment wrapText="1"/>
    </xf>
    <xf numFmtId="164" fontId="1" fillId="3" borderId="2" xfId="1" applyNumberFormat="1" applyFill="1" applyBorder="1"/>
    <xf numFmtId="164" fontId="0" fillId="3" borderId="2" xfId="0" applyNumberFormat="1" applyFill="1" applyBorder="1"/>
    <xf numFmtId="1" fontId="1" fillId="2" borderId="2" xfId="1" applyNumberFormat="1" applyFill="1" applyBorder="1"/>
    <xf numFmtId="0" fontId="0" fillId="2" borderId="6" xfId="0" applyFill="1" applyBorder="1"/>
    <xf numFmtId="0" fontId="0" fillId="2" borderId="2" xfId="0" applyFill="1" applyBorder="1"/>
    <xf numFmtId="1" fontId="1" fillId="3" borderId="2" xfId="1" applyNumberFormat="1" applyFill="1" applyBorder="1"/>
    <xf numFmtId="0" fontId="0" fillId="3" borderId="2" xfId="0" applyFill="1" applyBorder="1"/>
    <xf numFmtId="0" fontId="4" fillId="0" borderId="4" xfId="0" applyFont="1" applyFill="1" applyBorder="1"/>
    <xf numFmtId="0" fontId="0" fillId="0" borderId="5" xfId="0" applyFill="1" applyBorder="1"/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0" fillId="2" borderId="1" xfId="0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3" fillId="0" borderId="0" xfId="0" applyFont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4" xfId="0" applyNumberFormat="1" applyFont="1" applyFill="1" applyBorder="1" applyAlignment="1">
      <alignment wrapText="1"/>
    </xf>
    <xf numFmtId="164" fontId="1" fillId="0" borderId="2" xfId="1" applyNumberFormat="1" applyFont="1" applyFill="1" applyBorder="1"/>
    <xf numFmtId="164" fontId="1" fillId="0" borderId="2" xfId="0" applyNumberFormat="1" applyFont="1" applyFill="1" applyBorder="1"/>
    <xf numFmtId="164" fontId="1" fillId="0" borderId="2" xfId="1" applyNumberFormat="1" applyFont="1" applyFill="1" applyBorder="1" applyAlignment="1">
      <alignment horizontal="left" indent="1"/>
    </xf>
    <xf numFmtId="6" fontId="1" fillId="0" borderId="4" xfId="0" applyNumberFormat="1" applyFont="1" applyBorder="1" applyAlignment="1">
      <alignment wrapText="1"/>
    </xf>
    <xf numFmtId="164" fontId="1" fillId="0" borderId="2" xfId="1" applyNumberFormat="1" applyFont="1" applyBorder="1"/>
    <xf numFmtId="6" fontId="1" fillId="0" borderId="4" xfId="0" applyNumberFormat="1" applyFont="1" applyFill="1" applyBorder="1" applyAlignment="1">
      <alignment horizontal="right" wrapText="1"/>
    </xf>
    <xf numFmtId="6" fontId="1" fillId="0" borderId="2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left" indent="1"/>
    </xf>
    <xf numFmtId="164" fontId="1" fillId="0" borderId="0" xfId="0" applyNumberFormat="1" applyFont="1" applyFill="1" applyBorder="1"/>
    <xf numFmtId="164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topLeftCell="A4" zoomScale="80" zoomScaleNormal="80" workbookViewId="0">
      <selection activeCell="N11" sqref="N11"/>
    </sheetView>
  </sheetViews>
  <sheetFormatPr defaultRowHeight="12.75"/>
  <cols>
    <col min="1" max="1" width="15.140625" customWidth="1"/>
    <col min="2" max="2" width="23.28515625" hidden="1" customWidth="1"/>
    <col min="3" max="3" width="71.140625" style="3" customWidth="1"/>
    <col min="4" max="4" width="16" style="79" customWidth="1"/>
    <col min="5" max="5" width="16.28515625" style="79" bestFit="1" customWidth="1"/>
    <col min="6" max="6" width="19" style="79" bestFit="1" customWidth="1"/>
    <col min="7" max="17" width="6.7109375" customWidth="1"/>
    <col min="18" max="18" width="21.5703125" customWidth="1"/>
    <col min="19" max="19" width="21.5703125" style="2" customWidth="1"/>
    <col min="20" max="16384" width="9.140625" style="2"/>
  </cols>
  <sheetData>
    <row r="1" spans="1:22" ht="15">
      <c r="A1" s="75" t="s">
        <v>0</v>
      </c>
      <c r="B1" s="75"/>
      <c r="C1" s="75"/>
      <c r="D1" s="75"/>
      <c r="E1" s="80"/>
      <c r="F1" s="8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">
      <c r="A2" s="75" t="s">
        <v>77</v>
      </c>
      <c r="B2" s="75"/>
      <c r="C2" s="75"/>
      <c r="D2" s="75"/>
      <c r="E2" s="80"/>
      <c r="F2" s="8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22">
      <c r="E4" s="81"/>
      <c r="P4" s="17" t="s">
        <v>1</v>
      </c>
      <c r="R4" t="s">
        <v>2</v>
      </c>
    </row>
    <row r="5" spans="1:22" ht="13.5" thickBot="1">
      <c r="A5" s="45" t="s">
        <v>103</v>
      </c>
      <c r="B5" s="5" t="s">
        <v>4</v>
      </c>
      <c r="C5" s="6" t="s">
        <v>5</v>
      </c>
      <c r="D5" s="82" t="s">
        <v>6</v>
      </c>
      <c r="E5" s="82" t="s">
        <v>7</v>
      </c>
      <c r="F5" s="82" t="s">
        <v>8</v>
      </c>
      <c r="G5" s="5" t="s">
        <v>9</v>
      </c>
      <c r="H5" s="72" t="s">
        <v>10</v>
      </c>
      <c r="I5" s="5" t="s">
        <v>11</v>
      </c>
      <c r="J5" s="72" t="s">
        <v>12</v>
      </c>
      <c r="K5" s="45" t="s">
        <v>14</v>
      </c>
      <c r="L5" s="70" t="s">
        <v>13</v>
      </c>
      <c r="M5" s="70" t="s">
        <v>39</v>
      </c>
      <c r="N5" s="5" t="s">
        <v>15</v>
      </c>
      <c r="O5" s="70" t="s">
        <v>38</v>
      </c>
      <c r="P5" s="7"/>
      <c r="Q5" s="4" t="s">
        <v>16</v>
      </c>
      <c r="R5" s="7"/>
      <c r="V5" s="8"/>
    </row>
    <row r="6" spans="1:22">
      <c r="A6" s="32" t="s">
        <v>87</v>
      </c>
      <c r="B6" s="21" t="s">
        <v>27</v>
      </c>
      <c r="C6" s="76" t="s">
        <v>96</v>
      </c>
      <c r="D6" s="83">
        <v>90000</v>
      </c>
      <c r="E6" s="84">
        <v>49500</v>
      </c>
      <c r="F6" s="85">
        <f>E6</f>
        <v>49500</v>
      </c>
      <c r="G6" s="20">
        <v>1</v>
      </c>
      <c r="H6" s="20"/>
      <c r="I6" s="20"/>
      <c r="J6" s="20"/>
      <c r="K6" s="20">
        <v>3</v>
      </c>
      <c r="L6" s="20">
        <v>3</v>
      </c>
      <c r="M6" s="20"/>
      <c r="N6" s="20">
        <v>5</v>
      </c>
      <c r="O6" s="20">
        <v>4</v>
      </c>
      <c r="P6" s="23">
        <f t="shared" ref="P6:P23" si="0">SUM(G6:O6)</f>
        <v>16</v>
      </c>
      <c r="Q6" s="20">
        <f>RANK(P6,P$6:P$27)</f>
        <v>1</v>
      </c>
      <c r="R6" s="24"/>
    </row>
    <row r="7" spans="1:22" ht="18.75" customHeight="1">
      <c r="A7" s="33"/>
      <c r="B7" s="71" t="s">
        <v>109</v>
      </c>
      <c r="C7" s="76" t="s">
        <v>107</v>
      </c>
      <c r="D7" s="83"/>
      <c r="E7" s="86">
        <v>40000</v>
      </c>
      <c r="F7" s="85">
        <f>E7+F6</f>
        <v>89500</v>
      </c>
      <c r="G7" s="20">
        <v>3</v>
      </c>
      <c r="H7" s="20"/>
      <c r="I7" s="20"/>
      <c r="J7" s="20"/>
      <c r="K7" s="20">
        <v>4</v>
      </c>
      <c r="L7" s="20">
        <v>2</v>
      </c>
      <c r="M7" s="20">
        <v>4</v>
      </c>
      <c r="N7" s="20"/>
      <c r="O7" s="20"/>
      <c r="P7" s="23">
        <f t="shared" si="0"/>
        <v>13</v>
      </c>
      <c r="Q7" s="20">
        <f>RANK(P7,P$6:P$27)</f>
        <v>2</v>
      </c>
      <c r="R7" s="24"/>
    </row>
    <row r="8" spans="1:22" ht="25.5">
      <c r="A8" s="32" t="s">
        <v>81</v>
      </c>
      <c r="B8" s="21" t="s">
        <v>102</v>
      </c>
      <c r="C8" s="76" t="s">
        <v>112</v>
      </c>
      <c r="D8" s="83">
        <v>50000</v>
      </c>
      <c r="E8" s="86">
        <v>45000</v>
      </c>
      <c r="F8" s="85">
        <f t="shared" ref="F8:F27" si="1">E8+F7</f>
        <v>134500</v>
      </c>
      <c r="G8" s="20"/>
      <c r="H8" s="20"/>
      <c r="I8" s="20"/>
      <c r="J8" s="20"/>
      <c r="K8" s="20"/>
      <c r="L8" s="20">
        <v>4</v>
      </c>
      <c r="M8" s="20">
        <v>5</v>
      </c>
      <c r="N8" s="20"/>
      <c r="O8" s="20">
        <v>2</v>
      </c>
      <c r="P8" s="23">
        <f t="shared" si="0"/>
        <v>11</v>
      </c>
      <c r="Q8" s="20">
        <f>RANK(P8,P$6:P$27)</f>
        <v>3</v>
      </c>
      <c r="R8" s="24"/>
      <c r="V8" s="8"/>
    </row>
    <row r="9" spans="1:22" ht="38.25">
      <c r="A9" s="33"/>
      <c r="B9" s="9"/>
      <c r="C9" s="76" t="s">
        <v>110</v>
      </c>
      <c r="D9" s="87"/>
      <c r="E9" s="88">
        <v>25000</v>
      </c>
      <c r="F9" s="85">
        <f t="shared" si="1"/>
        <v>159500</v>
      </c>
      <c r="G9" s="10"/>
      <c r="H9" s="20"/>
      <c r="I9" s="10"/>
      <c r="J9" s="10"/>
      <c r="K9" s="10">
        <v>5</v>
      </c>
      <c r="L9" s="10"/>
      <c r="M9" s="10"/>
      <c r="N9" s="10"/>
      <c r="O9" s="10">
        <v>5</v>
      </c>
      <c r="P9" s="11">
        <f t="shared" si="0"/>
        <v>10</v>
      </c>
      <c r="Q9" s="20">
        <f>RANK(P9,P$6:P$27)</f>
        <v>4</v>
      </c>
      <c r="R9" s="12"/>
    </row>
    <row r="10" spans="1:22">
      <c r="A10" s="32" t="s">
        <v>82</v>
      </c>
      <c r="B10" s="21" t="s">
        <v>91</v>
      </c>
      <c r="C10" s="76" t="s">
        <v>92</v>
      </c>
      <c r="D10" s="83">
        <v>100000</v>
      </c>
      <c r="E10" s="86">
        <v>88000</v>
      </c>
      <c r="F10" s="85">
        <f t="shared" si="1"/>
        <v>247500</v>
      </c>
      <c r="G10" s="20">
        <v>4</v>
      </c>
      <c r="H10" s="20"/>
      <c r="I10" s="20">
        <v>5</v>
      </c>
      <c r="J10" s="20"/>
      <c r="K10" s="20"/>
      <c r="L10" s="20"/>
      <c r="M10" s="20"/>
      <c r="N10" s="20"/>
      <c r="O10" s="20"/>
      <c r="P10" s="23">
        <f t="shared" si="0"/>
        <v>9</v>
      </c>
      <c r="Q10" s="20">
        <f>RANK(P10,P$6:P$27)</f>
        <v>5</v>
      </c>
      <c r="R10" s="24"/>
    </row>
    <row r="11" spans="1:22">
      <c r="A11" s="32" t="s">
        <v>85</v>
      </c>
      <c r="B11" s="21" t="s">
        <v>27</v>
      </c>
      <c r="C11" s="77" t="s">
        <v>93</v>
      </c>
      <c r="D11" s="83">
        <v>35000</v>
      </c>
      <c r="E11" s="86">
        <v>55000</v>
      </c>
      <c r="F11" s="85">
        <f t="shared" si="1"/>
        <v>302500</v>
      </c>
      <c r="G11" s="20">
        <v>5</v>
      </c>
      <c r="H11" s="20"/>
      <c r="I11" s="20">
        <v>1</v>
      </c>
      <c r="J11" s="20"/>
      <c r="K11" s="20"/>
      <c r="L11" s="20"/>
      <c r="M11" s="20"/>
      <c r="N11" s="20">
        <v>3</v>
      </c>
      <c r="O11" s="20"/>
      <c r="P11" s="23">
        <f>SUM(G11:O11)</f>
        <v>9</v>
      </c>
      <c r="Q11" s="20">
        <f>RANK(P11,P$6:P$27)</f>
        <v>5</v>
      </c>
      <c r="R11" s="24"/>
      <c r="V11" s="8"/>
    </row>
    <row r="12" spans="1:22">
      <c r="A12" s="32" t="s">
        <v>104</v>
      </c>
      <c r="B12" s="71" t="s">
        <v>21</v>
      </c>
      <c r="C12" s="77" t="s">
        <v>105</v>
      </c>
      <c r="D12" s="83">
        <v>25000</v>
      </c>
      <c r="E12" s="86">
        <v>42000</v>
      </c>
      <c r="F12" s="85">
        <f t="shared" si="1"/>
        <v>344500</v>
      </c>
      <c r="G12" s="20"/>
      <c r="H12" s="20"/>
      <c r="I12" s="20"/>
      <c r="J12" s="20"/>
      <c r="K12" s="20"/>
      <c r="L12" s="20">
        <v>5</v>
      </c>
      <c r="M12" s="20"/>
      <c r="N12" s="20"/>
      <c r="O12" s="20">
        <v>3</v>
      </c>
      <c r="P12" s="23">
        <f t="shared" si="0"/>
        <v>8</v>
      </c>
      <c r="Q12" s="20">
        <f>RANK(P12,P$6:P$27)</f>
        <v>7</v>
      </c>
      <c r="R12" s="24"/>
    </row>
    <row r="13" spans="1:22" ht="25.5">
      <c r="A13" s="32" t="s">
        <v>90</v>
      </c>
      <c r="B13" s="21" t="s">
        <v>27</v>
      </c>
      <c r="C13" s="77" t="s">
        <v>94</v>
      </c>
      <c r="D13" s="89" t="s">
        <v>99</v>
      </c>
      <c r="E13" s="86">
        <v>43000</v>
      </c>
      <c r="F13" s="85">
        <f t="shared" si="1"/>
        <v>387500</v>
      </c>
      <c r="G13" s="20">
        <v>2</v>
      </c>
      <c r="H13" s="20"/>
      <c r="I13" s="20"/>
      <c r="J13" s="20"/>
      <c r="K13" s="20"/>
      <c r="L13" s="20"/>
      <c r="M13" s="20"/>
      <c r="N13" s="20">
        <v>4</v>
      </c>
      <c r="O13" s="20"/>
      <c r="P13" s="11">
        <f t="shared" si="0"/>
        <v>6</v>
      </c>
      <c r="Q13" s="20">
        <f>RANK(P13,P$6:P$27)</f>
        <v>8</v>
      </c>
      <c r="R13" s="24"/>
      <c r="V13" s="8"/>
    </row>
    <row r="14" spans="1:22" ht="25.5">
      <c r="A14" s="32" t="s">
        <v>80</v>
      </c>
      <c r="B14" s="21" t="s">
        <v>91</v>
      </c>
      <c r="C14" s="77" t="s">
        <v>111</v>
      </c>
      <c r="D14" s="83">
        <v>50000</v>
      </c>
      <c r="E14" s="86">
        <v>46000</v>
      </c>
      <c r="F14" s="85">
        <f t="shared" si="1"/>
        <v>433500</v>
      </c>
      <c r="G14" s="20"/>
      <c r="H14" s="20"/>
      <c r="I14" s="20">
        <v>3</v>
      </c>
      <c r="J14" s="20"/>
      <c r="K14" s="20"/>
      <c r="L14" s="20"/>
      <c r="M14" s="20">
        <v>1</v>
      </c>
      <c r="N14" s="20"/>
      <c r="O14" s="20">
        <v>1</v>
      </c>
      <c r="P14" s="23">
        <f t="shared" si="0"/>
        <v>5</v>
      </c>
      <c r="Q14" s="20">
        <f>RANK(P14,P$6:P$27)</f>
        <v>9</v>
      </c>
      <c r="R14" s="24"/>
      <c r="V14" s="8"/>
    </row>
    <row r="15" spans="1:22" ht="25.5">
      <c r="A15" s="32" t="s">
        <v>83</v>
      </c>
      <c r="B15" s="21" t="s">
        <v>91</v>
      </c>
      <c r="C15" s="77" t="s">
        <v>101</v>
      </c>
      <c r="D15" s="83">
        <v>40000</v>
      </c>
      <c r="E15" s="86">
        <v>3000</v>
      </c>
      <c r="F15" s="85">
        <f t="shared" si="1"/>
        <v>436500</v>
      </c>
      <c r="G15" s="20"/>
      <c r="H15" s="20"/>
      <c r="I15" s="20">
        <v>4</v>
      </c>
      <c r="J15" s="20"/>
      <c r="K15" s="20"/>
      <c r="L15" s="20"/>
      <c r="M15" s="20"/>
      <c r="N15" s="20"/>
      <c r="O15" s="20"/>
      <c r="P15" s="23">
        <f t="shared" si="0"/>
        <v>4</v>
      </c>
      <c r="Q15" s="20">
        <f>RANK(P15,P$6:P$27)</f>
        <v>10</v>
      </c>
      <c r="R15" s="24"/>
    </row>
    <row r="16" spans="1:22">
      <c r="A16" s="32" t="s">
        <v>86</v>
      </c>
      <c r="B16" s="21" t="s">
        <v>27</v>
      </c>
      <c r="C16" s="77" t="s">
        <v>95</v>
      </c>
      <c r="D16" s="83">
        <v>60000</v>
      </c>
      <c r="E16" s="86">
        <v>45000</v>
      </c>
      <c r="F16" s="85">
        <f t="shared" si="1"/>
        <v>481500</v>
      </c>
      <c r="G16" s="20"/>
      <c r="H16" s="20"/>
      <c r="I16" s="20"/>
      <c r="J16" s="20"/>
      <c r="K16" s="20"/>
      <c r="L16" s="20"/>
      <c r="M16" s="20">
        <v>2</v>
      </c>
      <c r="N16" s="20">
        <v>1</v>
      </c>
      <c r="O16" s="20"/>
      <c r="P16" s="23">
        <f t="shared" si="0"/>
        <v>3</v>
      </c>
      <c r="Q16" s="20">
        <f>RANK(P16,P$6:P$27)</f>
        <v>11</v>
      </c>
      <c r="R16" s="24"/>
      <c r="V16" s="8"/>
    </row>
    <row r="17" spans="1:22" ht="25.5">
      <c r="A17" s="32" t="s">
        <v>89</v>
      </c>
      <c r="B17" s="68" t="s">
        <v>27</v>
      </c>
      <c r="C17" s="77" t="s">
        <v>98</v>
      </c>
      <c r="D17" s="89" t="s">
        <v>99</v>
      </c>
      <c r="E17" s="86">
        <v>41000</v>
      </c>
      <c r="F17" s="85">
        <f t="shared" si="1"/>
        <v>522500</v>
      </c>
      <c r="G17" s="14"/>
      <c r="H17" s="30"/>
      <c r="I17" s="14"/>
      <c r="J17" s="14"/>
      <c r="K17" s="14"/>
      <c r="L17" s="14">
        <v>1</v>
      </c>
      <c r="M17" s="14"/>
      <c r="N17" s="14">
        <v>2</v>
      </c>
      <c r="O17" s="14"/>
      <c r="P17" s="11">
        <f t="shared" si="0"/>
        <v>3</v>
      </c>
      <c r="Q17" s="20">
        <f>RANK(P17,P$6:P$27)</f>
        <v>11</v>
      </c>
      <c r="R17" s="15"/>
    </row>
    <row r="18" spans="1:22">
      <c r="A18" s="33"/>
      <c r="B18" s="73" t="s">
        <v>109</v>
      </c>
      <c r="C18" s="77" t="s">
        <v>108</v>
      </c>
      <c r="D18" s="87"/>
      <c r="E18" s="86">
        <v>25000</v>
      </c>
      <c r="F18" s="85">
        <f t="shared" si="1"/>
        <v>547500</v>
      </c>
      <c r="G18" s="14"/>
      <c r="H18" s="30"/>
      <c r="I18" s="14"/>
      <c r="J18" s="14"/>
      <c r="K18" s="14"/>
      <c r="L18" s="14"/>
      <c r="M18" s="14">
        <v>3</v>
      </c>
      <c r="N18" s="14"/>
      <c r="O18" s="14"/>
      <c r="P18" s="11">
        <f t="shared" si="0"/>
        <v>3</v>
      </c>
      <c r="Q18" s="20">
        <f>RANK(P18,P$6:P$27)</f>
        <v>11</v>
      </c>
      <c r="R18" s="15"/>
    </row>
    <row r="19" spans="1:22">
      <c r="A19" s="32" t="s">
        <v>84</v>
      </c>
      <c r="B19" s="68" t="s">
        <v>91</v>
      </c>
      <c r="C19" s="77" t="s">
        <v>100</v>
      </c>
      <c r="D19" s="83">
        <v>60000</v>
      </c>
      <c r="E19" s="86">
        <v>34000</v>
      </c>
      <c r="F19" s="85">
        <f t="shared" si="1"/>
        <v>581500</v>
      </c>
      <c r="G19" s="30"/>
      <c r="H19" s="30"/>
      <c r="I19" s="30">
        <v>2</v>
      </c>
      <c r="J19" s="30"/>
      <c r="K19" s="30"/>
      <c r="L19" s="30"/>
      <c r="M19" s="30"/>
      <c r="N19" s="30"/>
      <c r="O19" s="30"/>
      <c r="P19" s="23">
        <f t="shared" si="0"/>
        <v>2</v>
      </c>
      <c r="Q19" s="20">
        <f>RANK(P19,P$6:P$27)</f>
        <v>14</v>
      </c>
      <c r="R19" s="69"/>
      <c r="V19" s="8"/>
    </row>
    <row r="20" spans="1:22">
      <c r="A20" s="33"/>
      <c r="B20" s="74"/>
      <c r="C20" s="77" t="s">
        <v>106</v>
      </c>
      <c r="D20" s="83"/>
      <c r="E20" s="86">
        <v>20000</v>
      </c>
      <c r="F20" s="85">
        <f t="shared" si="1"/>
        <v>601500</v>
      </c>
      <c r="G20" s="30"/>
      <c r="H20" s="30"/>
      <c r="I20" s="30"/>
      <c r="J20" s="30"/>
      <c r="K20" s="30">
        <v>2</v>
      </c>
      <c r="L20" s="30"/>
      <c r="M20" s="30"/>
      <c r="N20" s="30"/>
      <c r="O20" s="30"/>
      <c r="P20" s="23">
        <f t="shared" si="0"/>
        <v>2</v>
      </c>
      <c r="Q20" s="20">
        <f>RANK(P20,P$6:P$27)</f>
        <v>14</v>
      </c>
      <c r="R20" s="69"/>
    </row>
    <row r="21" spans="1:22">
      <c r="A21" s="32"/>
      <c r="B21" s="21"/>
      <c r="C21" s="77" t="s">
        <v>117</v>
      </c>
      <c r="D21" s="90"/>
      <c r="E21" s="84">
        <v>47100</v>
      </c>
      <c r="F21" s="85">
        <f>E21+F27</f>
        <v>1032100</v>
      </c>
      <c r="G21" s="20"/>
      <c r="H21" s="20"/>
      <c r="I21" s="20"/>
      <c r="J21" s="20"/>
      <c r="K21" s="20">
        <v>1</v>
      </c>
      <c r="L21" s="20"/>
      <c r="M21" s="20"/>
      <c r="N21" s="20"/>
      <c r="O21" s="20"/>
      <c r="P21" s="11">
        <f>SUM(G21:O21)</f>
        <v>1</v>
      </c>
      <c r="Q21" s="20">
        <f>RANK(P21,P$6:P$27)</f>
        <v>16</v>
      </c>
      <c r="R21" s="24"/>
    </row>
    <row r="22" spans="1:22" ht="25.5">
      <c r="A22" s="32" t="s">
        <v>79</v>
      </c>
      <c r="B22" s="68" t="s">
        <v>91</v>
      </c>
      <c r="C22" s="77" t="s">
        <v>44</v>
      </c>
      <c r="D22" s="83">
        <v>50000</v>
      </c>
      <c r="E22" s="86">
        <v>75500</v>
      </c>
      <c r="F22" s="85">
        <f>E22+F20</f>
        <v>677000</v>
      </c>
      <c r="G22" s="20"/>
      <c r="H22" s="20"/>
      <c r="I22" s="20"/>
      <c r="J22" s="20"/>
      <c r="K22" s="20"/>
      <c r="L22" s="20"/>
      <c r="M22" s="20"/>
      <c r="N22" s="20"/>
      <c r="O22" s="20"/>
      <c r="P22" s="23">
        <f t="shared" si="0"/>
        <v>0</v>
      </c>
      <c r="Q22" s="20">
        <f>RANK(P22,P$6:P$27)</f>
        <v>17</v>
      </c>
      <c r="R22" s="24"/>
    </row>
    <row r="23" spans="1:22">
      <c r="A23" s="32" t="s">
        <v>88</v>
      </c>
      <c r="B23" s="68" t="s">
        <v>27</v>
      </c>
      <c r="C23" s="77" t="s">
        <v>97</v>
      </c>
      <c r="D23" s="83">
        <v>15000</v>
      </c>
      <c r="E23" s="86">
        <v>20000</v>
      </c>
      <c r="F23" s="85">
        <f t="shared" si="1"/>
        <v>697000</v>
      </c>
      <c r="G23" s="10"/>
      <c r="H23" s="20"/>
      <c r="I23" s="10"/>
      <c r="J23" s="10"/>
      <c r="K23" s="10"/>
      <c r="L23" s="10"/>
      <c r="M23" s="10"/>
      <c r="N23" s="10"/>
      <c r="O23" s="10"/>
      <c r="P23" s="11">
        <f t="shared" si="0"/>
        <v>0</v>
      </c>
      <c r="Q23" s="20">
        <f>RANK(P23,P$6:P$27)</f>
        <v>17</v>
      </c>
      <c r="R23" s="12"/>
    </row>
    <row r="24" spans="1:22">
      <c r="A24" s="32"/>
      <c r="B24" s="21"/>
      <c r="C24" s="77" t="s">
        <v>116</v>
      </c>
      <c r="D24" s="90"/>
      <c r="E24" s="86">
        <v>90000</v>
      </c>
      <c r="F24" s="85">
        <f t="shared" si="1"/>
        <v>787000</v>
      </c>
      <c r="G24" s="20"/>
      <c r="H24" s="20"/>
      <c r="I24" s="20"/>
      <c r="J24" s="20"/>
      <c r="K24" s="20"/>
      <c r="L24" s="20"/>
      <c r="M24" s="20"/>
      <c r="N24" s="20"/>
      <c r="O24" s="20"/>
      <c r="P24" s="11">
        <f t="shared" ref="P24:P27" si="2">SUM(G24:O24)</f>
        <v>0</v>
      </c>
      <c r="Q24" s="20">
        <f>RANK(P24,P$6:P$27)</f>
        <v>17</v>
      </c>
      <c r="R24" s="24"/>
      <c r="V24" s="8"/>
    </row>
    <row r="25" spans="1:22">
      <c r="A25" s="32"/>
      <c r="B25" s="21"/>
      <c r="C25" s="77" t="s">
        <v>113</v>
      </c>
      <c r="D25" s="90"/>
      <c r="E25" s="86">
        <v>45000</v>
      </c>
      <c r="F25" s="85">
        <f t="shared" si="1"/>
        <v>832000</v>
      </c>
      <c r="G25" s="20"/>
      <c r="H25" s="20"/>
      <c r="I25" s="20"/>
      <c r="J25" s="20"/>
      <c r="K25" s="20"/>
      <c r="L25" s="20"/>
      <c r="M25" s="20"/>
      <c r="N25" s="20"/>
      <c r="O25" s="20"/>
      <c r="P25" s="11">
        <f t="shared" si="2"/>
        <v>0</v>
      </c>
      <c r="Q25" s="20">
        <f>RANK(P25,P$6:P$27)</f>
        <v>17</v>
      </c>
      <c r="R25" s="24"/>
      <c r="V25" s="8"/>
    </row>
    <row r="26" spans="1:22">
      <c r="A26" s="32"/>
      <c r="B26" s="21"/>
      <c r="C26" s="77" t="s">
        <v>114</v>
      </c>
      <c r="D26" s="90"/>
      <c r="E26" s="86">
        <v>58000</v>
      </c>
      <c r="F26" s="85">
        <f t="shared" si="1"/>
        <v>890000</v>
      </c>
      <c r="G26" s="20"/>
      <c r="H26" s="20"/>
      <c r="I26" s="20"/>
      <c r="J26" s="20"/>
      <c r="K26" s="20"/>
      <c r="L26" s="20"/>
      <c r="M26" s="20"/>
      <c r="N26" s="20"/>
      <c r="O26" s="20"/>
      <c r="P26" s="11">
        <f t="shared" si="2"/>
        <v>0</v>
      </c>
      <c r="Q26" s="20">
        <f>RANK(P26,P$6:P$27)</f>
        <v>17</v>
      </c>
      <c r="R26" s="24"/>
    </row>
    <row r="27" spans="1:22">
      <c r="A27" s="32"/>
      <c r="B27" s="21"/>
      <c r="C27" s="77" t="s">
        <v>115</v>
      </c>
      <c r="D27" s="90"/>
      <c r="E27" s="86">
        <v>95000</v>
      </c>
      <c r="F27" s="85">
        <f t="shared" si="1"/>
        <v>985000</v>
      </c>
      <c r="G27" s="20"/>
      <c r="H27" s="20"/>
      <c r="I27" s="20"/>
      <c r="J27" s="20"/>
      <c r="K27" s="20"/>
      <c r="L27" s="20"/>
      <c r="M27" s="20"/>
      <c r="N27" s="20"/>
      <c r="O27" s="20"/>
      <c r="P27" s="11">
        <f t="shared" si="2"/>
        <v>0</v>
      </c>
      <c r="Q27" s="20">
        <f>RANK(P27,P$6:P$27)</f>
        <v>17</v>
      </c>
      <c r="R27" s="24"/>
      <c r="V27" s="8"/>
    </row>
    <row r="28" spans="1:22">
      <c r="A28" s="40"/>
      <c r="B28" s="41"/>
      <c r="C28" s="78"/>
      <c r="D28" s="91"/>
      <c r="E28" s="92"/>
      <c r="F28" s="93"/>
      <c r="G28" s="8"/>
      <c r="H28" s="8"/>
      <c r="I28" s="8"/>
      <c r="J28" s="8"/>
      <c r="K28" s="8"/>
      <c r="L28" s="8"/>
      <c r="M28" s="8"/>
      <c r="N28" s="8"/>
      <c r="O28" s="8"/>
      <c r="P28" s="44"/>
      <c r="Q28" s="17"/>
      <c r="R28" s="8"/>
      <c r="V28" s="8"/>
    </row>
    <row r="29" spans="1:22">
      <c r="E29" s="94"/>
    </row>
  </sheetData>
  <sortState ref="A6:XFD27">
    <sortCondition ref="Q6:Q27"/>
  </sortState>
  <mergeCells count="2">
    <mergeCell ref="A1:D1"/>
    <mergeCell ref="A2:D2"/>
  </mergeCells>
  <pageMargins left="0.75" right="0.75" top="1" bottom="1" header="0.5" footer="0.5"/>
  <pageSetup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opLeftCell="A16" zoomScale="120" zoomScaleNormal="120" workbookViewId="0">
      <selection activeCell="E2" sqref="E2"/>
    </sheetView>
  </sheetViews>
  <sheetFormatPr defaultRowHeight="12.75"/>
  <cols>
    <col min="1" max="1" width="24.85546875" bestFit="1" customWidth="1"/>
    <col min="2" max="2" width="14.85546875" customWidth="1"/>
    <col min="3" max="3" width="47.7109375" customWidth="1"/>
    <col min="4" max="5" width="12.28515625" customWidth="1"/>
    <col min="6" max="6" width="14.28515625" customWidth="1"/>
    <col min="7" max="15" width="6.7109375" hidden="1" customWidth="1"/>
    <col min="16" max="17" width="6.7109375" customWidth="1"/>
    <col min="18" max="18" width="21.5703125" customWidth="1"/>
    <col min="19" max="19" width="21.5703125" style="2" customWidth="1"/>
    <col min="20" max="16384" width="9.140625" style="2"/>
  </cols>
  <sheetData>
    <row r="1" spans="1:22" ht="15">
      <c r="A1" s="75" t="s">
        <v>0</v>
      </c>
      <c r="B1" s="75"/>
      <c r="C1" s="75"/>
      <c r="D1" s="7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">
      <c r="A2" s="75" t="s">
        <v>78</v>
      </c>
      <c r="B2" s="75"/>
      <c r="C2" s="75"/>
      <c r="D2" s="7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>
      <c r="C3" s="3"/>
    </row>
    <row r="4" spans="1:22">
      <c r="C4" s="3"/>
      <c r="E4" s="19"/>
      <c r="P4" s="17" t="s">
        <v>1</v>
      </c>
      <c r="R4" t="s">
        <v>2</v>
      </c>
    </row>
    <row r="5" spans="1:22" ht="13.5" thickBot="1">
      <c r="A5" s="5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29" t="s">
        <v>10</v>
      </c>
      <c r="I5" s="5" t="s">
        <v>11</v>
      </c>
      <c r="J5" s="5" t="s">
        <v>12</v>
      </c>
      <c r="K5" s="45" t="s">
        <v>14</v>
      </c>
      <c r="L5" s="45" t="s">
        <v>13</v>
      </c>
      <c r="M5" s="46" t="s">
        <v>39</v>
      </c>
      <c r="N5" s="5" t="s">
        <v>15</v>
      </c>
      <c r="O5" s="46" t="s">
        <v>38</v>
      </c>
      <c r="P5" s="7"/>
      <c r="Q5" s="4" t="s">
        <v>16</v>
      </c>
      <c r="R5" s="7"/>
      <c r="V5" s="8"/>
    </row>
    <row r="6" spans="1:22" ht="25.5">
      <c r="A6" s="48" t="s">
        <v>47</v>
      </c>
      <c r="B6" s="49" t="s">
        <v>18</v>
      </c>
      <c r="C6" s="50" t="s">
        <v>46</v>
      </c>
      <c r="D6" s="51">
        <v>200000</v>
      </c>
      <c r="E6" s="52">
        <v>20000</v>
      </c>
      <c r="F6" s="53">
        <f>E6</f>
        <v>20000</v>
      </c>
      <c r="G6" s="20">
        <v>3</v>
      </c>
      <c r="H6" s="20">
        <v>4</v>
      </c>
      <c r="I6" s="20">
        <v>1</v>
      </c>
      <c r="J6" s="20">
        <v>1</v>
      </c>
      <c r="K6" s="20">
        <v>5</v>
      </c>
      <c r="L6" s="20">
        <v>3</v>
      </c>
      <c r="M6" s="20">
        <v>5</v>
      </c>
      <c r="N6" s="20">
        <v>4</v>
      </c>
      <c r="O6" s="20"/>
      <c r="P6" s="63">
        <f t="shared" ref="P6:P24" si="0">SUM(G6:O6)</f>
        <v>26</v>
      </c>
      <c r="Q6" s="64">
        <f t="shared" ref="Q6:Q24" si="1">RANK(P6,P$6:P$25)</f>
        <v>1</v>
      </c>
      <c r="R6" s="24"/>
    </row>
    <row r="7" spans="1:22" ht="25.5">
      <c r="A7" s="48" t="s">
        <v>37</v>
      </c>
      <c r="B7" s="49" t="s">
        <v>21</v>
      </c>
      <c r="C7" s="50" t="s">
        <v>68</v>
      </c>
      <c r="D7" s="54">
        <v>25000</v>
      </c>
      <c r="E7" s="52">
        <v>20000</v>
      </c>
      <c r="F7" s="53">
        <f>E7+F6</f>
        <v>40000</v>
      </c>
      <c r="G7" s="20"/>
      <c r="H7" s="20">
        <v>5</v>
      </c>
      <c r="I7" s="20"/>
      <c r="J7" s="20">
        <v>5</v>
      </c>
      <c r="K7" s="20"/>
      <c r="L7" s="20">
        <v>5</v>
      </c>
      <c r="M7" s="20">
        <v>4</v>
      </c>
      <c r="N7" s="20"/>
      <c r="O7" s="20"/>
      <c r="P7" s="63">
        <f t="shared" si="0"/>
        <v>19</v>
      </c>
      <c r="Q7" s="65">
        <f t="shared" si="1"/>
        <v>2</v>
      </c>
      <c r="R7" s="24"/>
      <c r="V7" s="8"/>
    </row>
    <row r="8" spans="1:22" ht="25.5">
      <c r="A8" s="48" t="s">
        <v>28</v>
      </c>
      <c r="B8" s="50" t="s">
        <v>27</v>
      </c>
      <c r="C8" s="50" t="s">
        <v>67</v>
      </c>
      <c r="D8" s="54">
        <v>30000</v>
      </c>
      <c r="E8" s="52">
        <v>68000</v>
      </c>
      <c r="F8" s="53">
        <f t="shared" ref="F8:F25" si="2">E8+F7</f>
        <v>108000</v>
      </c>
      <c r="G8" s="20">
        <v>4</v>
      </c>
      <c r="H8" s="20">
        <v>3</v>
      </c>
      <c r="I8" s="20"/>
      <c r="J8" s="20"/>
      <c r="K8" s="20"/>
      <c r="L8" s="20">
        <v>4</v>
      </c>
      <c r="M8" s="20"/>
      <c r="N8" s="20">
        <v>5</v>
      </c>
      <c r="O8" s="20"/>
      <c r="P8" s="63">
        <f t="shared" si="0"/>
        <v>16</v>
      </c>
      <c r="Q8" s="65">
        <f t="shared" si="1"/>
        <v>3</v>
      </c>
      <c r="R8" s="24"/>
      <c r="V8" s="8"/>
    </row>
    <row r="9" spans="1:22">
      <c r="A9" s="48" t="s">
        <v>73</v>
      </c>
      <c r="B9" s="49" t="s">
        <v>17</v>
      </c>
      <c r="C9" s="50" t="s">
        <v>74</v>
      </c>
      <c r="D9" s="54"/>
      <c r="E9" s="52">
        <v>60000</v>
      </c>
      <c r="F9" s="53">
        <f t="shared" si="2"/>
        <v>168000</v>
      </c>
      <c r="G9" s="20">
        <v>1</v>
      </c>
      <c r="H9" s="20">
        <v>1</v>
      </c>
      <c r="I9" s="20">
        <v>5</v>
      </c>
      <c r="J9" s="20"/>
      <c r="K9" s="20">
        <v>3</v>
      </c>
      <c r="L9" s="20"/>
      <c r="M9" s="20">
        <v>2</v>
      </c>
      <c r="N9" s="20">
        <v>1</v>
      </c>
      <c r="O9" s="20"/>
      <c r="P9" s="63">
        <f t="shared" si="0"/>
        <v>13</v>
      </c>
      <c r="Q9" s="65">
        <f t="shared" si="1"/>
        <v>4</v>
      </c>
      <c r="R9" s="24"/>
      <c r="V9" s="8"/>
    </row>
    <row r="10" spans="1:22" ht="25.5">
      <c r="A10" s="48" t="s">
        <v>42</v>
      </c>
      <c r="B10" s="49" t="s">
        <v>19</v>
      </c>
      <c r="C10" s="50" t="s">
        <v>44</v>
      </c>
      <c r="D10" s="55">
        <v>47000</v>
      </c>
      <c r="E10" s="52">
        <v>10000</v>
      </c>
      <c r="F10" s="53">
        <f t="shared" si="2"/>
        <v>178000</v>
      </c>
      <c r="G10" s="20"/>
      <c r="H10" s="20">
        <v>2</v>
      </c>
      <c r="I10" s="20"/>
      <c r="J10" s="20">
        <v>4</v>
      </c>
      <c r="K10" s="20"/>
      <c r="L10" s="20">
        <v>2</v>
      </c>
      <c r="M10" s="20"/>
      <c r="N10" s="20"/>
      <c r="O10" s="20"/>
      <c r="P10" s="63">
        <f t="shared" si="0"/>
        <v>8</v>
      </c>
      <c r="Q10" s="65">
        <f t="shared" si="1"/>
        <v>5</v>
      </c>
      <c r="R10" s="24"/>
    </row>
    <row r="11" spans="1:22" ht="38.25">
      <c r="A11" s="48" t="s">
        <v>49</v>
      </c>
      <c r="B11" s="49" t="s">
        <v>17</v>
      </c>
      <c r="C11" s="50" t="s">
        <v>50</v>
      </c>
      <c r="D11" s="55">
        <v>100000</v>
      </c>
      <c r="E11" s="52">
        <v>13500</v>
      </c>
      <c r="F11" s="53">
        <f t="shared" si="2"/>
        <v>191500</v>
      </c>
      <c r="G11" s="20">
        <v>2</v>
      </c>
      <c r="H11" s="20"/>
      <c r="I11" s="20">
        <v>4</v>
      </c>
      <c r="J11" s="20"/>
      <c r="K11" s="20">
        <v>2</v>
      </c>
      <c r="L11" s="20"/>
      <c r="M11" s="20"/>
      <c r="N11" s="20"/>
      <c r="O11" s="20"/>
      <c r="P11" s="63">
        <f t="shared" si="0"/>
        <v>8</v>
      </c>
      <c r="Q11" s="65">
        <f t="shared" si="1"/>
        <v>5</v>
      </c>
      <c r="R11" s="24"/>
    </row>
    <row r="12" spans="1:22" ht="25.5">
      <c r="A12" s="48" t="s">
        <v>24</v>
      </c>
      <c r="B12" s="49" t="s">
        <v>20</v>
      </c>
      <c r="C12" s="50" t="s">
        <v>72</v>
      </c>
      <c r="D12" s="56" t="s">
        <v>25</v>
      </c>
      <c r="E12" s="52">
        <v>25000</v>
      </c>
      <c r="F12" s="53">
        <f t="shared" si="2"/>
        <v>216500</v>
      </c>
      <c r="G12" s="20">
        <v>5</v>
      </c>
      <c r="H12" s="20"/>
      <c r="I12" s="20"/>
      <c r="J12" s="20">
        <v>2</v>
      </c>
      <c r="K12" s="20"/>
      <c r="L12" s="20"/>
      <c r="M12" s="20"/>
      <c r="N12" s="20"/>
      <c r="O12" s="20"/>
      <c r="P12" s="63">
        <f t="shared" si="0"/>
        <v>7</v>
      </c>
      <c r="Q12" s="65">
        <f t="shared" si="1"/>
        <v>7</v>
      </c>
      <c r="R12" s="24"/>
      <c r="V12" s="8"/>
    </row>
    <row r="13" spans="1:22" ht="25.5">
      <c r="A13" s="48" t="s">
        <v>41</v>
      </c>
      <c r="B13" s="49" t="s">
        <v>17</v>
      </c>
      <c r="C13" s="50" t="s">
        <v>71</v>
      </c>
      <c r="D13" s="54">
        <v>15000</v>
      </c>
      <c r="E13" s="52">
        <v>15000</v>
      </c>
      <c r="F13" s="53">
        <f t="shared" si="2"/>
        <v>231500</v>
      </c>
      <c r="G13" s="20"/>
      <c r="H13" s="20"/>
      <c r="I13" s="20">
        <v>3</v>
      </c>
      <c r="J13" s="20"/>
      <c r="K13" s="20"/>
      <c r="L13" s="20"/>
      <c r="M13" s="20">
        <v>1</v>
      </c>
      <c r="N13" s="20">
        <v>3</v>
      </c>
      <c r="O13" s="20"/>
      <c r="P13" s="63">
        <f t="shared" si="0"/>
        <v>7</v>
      </c>
      <c r="Q13" s="65">
        <f t="shared" si="1"/>
        <v>7</v>
      </c>
      <c r="R13" s="24"/>
      <c r="V13" s="8"/>
    </row>
    <row r="14" spans="1:22" ht="25.5">
      <c r="A14" s="57" t="s">
        <v>58</v>
      </c>
      <c r="B14" s="58" t="s">
        <v>22</v>
      </c>
      <c r="C14" s="59" t="s">
        <v>75</v>
      </c>
      <c r="D14" s="60">
        <v>40000</v>
      </c>
      <c r="E14" s="61">
        <v>25000</v>
      </c>
      <c r="F14" s="62">
        <f t="shared" si="2"/>
        <v>256500</v>
      </c>
      <c r="G14" s="14"/>
      <c r="H14" s="30"/>
      <c r="I14" s="14"/>
      <c r="J14" s="14"/>
      <c r="K14" s="14">
        <v>4</v>
      </c>
      <c r="L14" s="14"/>
      <c r="M14" s="14"/>
      <c r="N14" s="14">
        <v>2</v>
      </c>
      <c r="O14" s="14"/>
      <c r="P14" s="66">
        <f t="shared" si="0"/>
        <v>6</v>
      </c>
      <c r="Q14" s="67">
        <f t="shared" si="1"/>
        <v>9</v>
      </c>
      <c r="R14" s="15" t="s">
        <v>76</v>
      </c>
    </row>
    <row r="15" spans="1:22" ht="25.5">
      <c r="A15" s="34" t="s">
        <v>54</v>
      </c>
      <c r="B15" s="28" t="s">
        <v>22</v>
      </c>
      <c r="C15" s="31" t="s">
        <v>56</v>
      </c>
      <c r="D15" s="26">
        <v>60000</v>
      </c>
      <c r="E15" s="13">
        <v>44000</v>
      </c>
      <c r="F15" s="22">
        <f t="shared" si="2"/>
        <v>300500</v>
      </c>
      <c r="G15" s="14"/>
      <c r="H15" s="30"/>
      <c r="I15" s="14"/>
      <c r="J15" s="14">
        <v>3</v>
      </c>
      <c r="K15" s="14">
        <v>1</v>
      </c>
      <c r="L15" s="14">
        <v>1</v>
      </c>
      <c r="M15" s="14"/>
      <c r="N15" s="14"/>
      <c r="O15" s="14"/>
      <c r="P15" s="11">
        <f t="shared" si="0"/>
        <v>5</v>
      </c>
      <c r="Q15" s="20">
        <f t="shared" si="1"/>
        <v>10</v>
      </c>
      <c r="R15" s="15"/>
    </row>
    <row r="16" spans="1:22" ht="25.5">
      <c r="A16" s="33" t="s">
        <v>26</v>
      </c>
      <c r="B16" s="9" t="s">
        <v>22</v>
      </c>
      <c r="C16" s="16" t="s">
        <v>52</v>
      </c>
      <c r="D16" s="27">
        <v>48000</v>
      </c>
      <c r="E16" s="13">
        <v>65000</v>
      </c>
      <c r="F16" s="22">
        <f t="shared" si="2"/>
        <v>365500</v>
      </c>
      <c r="G16" s="10"/>
      <c r="H16" s="20"/>
      <c r="I16" s="10"/>
      <c r="J16" s="10"/>
      <c r="K16" s="10"/>
      <c r="L16" s="10"/>
      <c r="M16" s="10">
        <v>3</v>
      </c>
      <c r="N16" s="10"/>
      <c r="O16" s="10"/>
      <c r="P16" s="11">
        <f t="shared" si="0"/>
        <v>3</v>
      </c>
      <c r="Q16" s="20">
        <f t="shared" si="1"/>
        <v>11</v>
      </c>
      <c r="R16" s="12"/>
    </row>
    <row r="17" spans="1:22" ht="25.5">
      <c r="A17" s="32" t="s">
        <v>29</v>
      </c>
      <c r="B17" s="21" t="s">
        <v>18</v>
      </c>
      <c r="C17" s="16" t="s">
        <v>31</v>
      </c>
      <c r="D17" s="36" t="s">
        <v>30</v>
      </c>
      <c r="E17" s="13">
        <v>55000</v>
      </c>
      <c r="F17" s="22">
        <f t="shared" si="2"/>
        <v>420500</v>
      </c>
      <c r="G17" s="20"/>
      <c r="H17" s="20"/>
      <c r="I17" s="20">
        <v>2</v>
      </c>
      <c r="J17" s="20"/>
      <c r="K17" s="20"/>
      <c r="L17" s="20"/>
      <c r="M17" s="20"/>
      <c r="N17" s="20"/>
      <c r="O17" s="20"/>
      <c r="P17" s="11">
        <f t="shared" si="0"/>
        <v>2</v>
      </c>
      <c r="Q17" s="20">
        <f t="shared" si="1"/>
        <v>12</v>
      </c>
      <c r="R17" s="24"/>
      <c r="V17" s="8"/>
    </row>
    <row r="18" spans="1:22" ht="38.25">
      <c r="A18" s="32" t="s">
        <v>43</v>
      </c>
      <c r="B18" s="21" t="s">
        <v>17</v>
      </c>
      <c r="C18" s="16" t="s">
        <v>45</v>
      </c>
      <c r="D18" s="25">
        <v>47000</v>
      </c>
      <c r="E18" s="13">
        <v>105000</v>
      </c>
      <c r="F18" s="22">
        <f t="shared" si="2"/>
        <v>525500</v>
      </c>
      <c r="G18" s="20"/>
      <c r="H18" s="20"/>
      <c r="I18" s="20"/>
      <c r="J18" s="20"/>
      <c r="K18" s="20"/>
      <c r="L18" s="20"/>
      <c r="M18" s="20"/>
      <c r="N18" s="20"/>
      <c r="O18" s="20"/>
      <c r="P18" s="23">
        <f t="shared" si="0"/>
        <v>0</v>
      </c>
      <c r="Q18" s="20">
        <f t="shared" si="1"/>
        <v>13</v>
      </c>
      <c r="R18" s="24"/>
    </row>
    <row r="19" spans="1:22" ht="38.25">
      <c r="A19" s="33" t="s">
        <v>23</v>
      </c>
      <c r="B19" s="21" t="s">
        <v>17</v>
      </c>
      <c r="C19" s="16" t="s">
        <v>48</v>
      </c>
      <c r="D19" s="25">
        <v>200000</v>
      </c>
      <c r="E19" s="13">
        <v>450000</v>
      </c>
      <c r="F19" s="22">
        <f t="shared" si="2"/>
        <v>975500</v>
      </c>
      <c r="G19" s="20"/>
      <c r="H19" s="20"/>
      <c r="I19" s="20"/>
      <c r="J19" s="20"/>
      <c r="K19" s="20"/>
      <c r="L19" s="20"/>
      <c r="M19" s="20"/>
      <c r="N19" s="20"/>
      <c r="O19" s="20"/>
      <c r="P19" s="23">
        <f t="shared" si="0"/>
        <v>0</v>
      </c>
      <c r="Q19" s="20">
        <f t="shared" si="1"/>
        <v>13</v>
      </c>
      <c r="R19" s="24"/>
    </row>
    <row r="20" spans="1:22" ht="38.25">
      <c r="A20" s="33" t="s">
        <v>51</v>
      </c>
      <c r="B20" s="21" t="s">
        <v>17</v>
      </c>
      <c r="C20" s="16" t="s">
        <v>53</v>
      </c>
      <c r="D20" s="25">
        <v>100000</v>
      </c>
      <c r="E20" s="13">
        <v>105000</v>
      </c>
      <c r="F20" s="22">
        <f t="shared" si="2"/>
        <v>1080500</v>
      </c>
      <c r="G20" s="20"/>
      <c r="H20" s="20"/>
      <c r="I20" s="20"/>
      <c r="J20" s="20"/>
      <c r="K20" s="20"/>
      <c r="L20" s="20"/>
      <c r="M20" s="20"/>
      <c r="N20" s="20"/>
      <c r="O20" s="20"/>
      <c r="P20" s="23">
        <f t="shared" si="0"/>
        <v>0</v>
      </c>
      <c r="Q20" s="20">
        <f t="shared" si="1"/>
        <v>13</v>
      </c>
      <c r="R20" s="24"/>
    </row>
    <row r="21" spans="1:22" ht="25.5">
      <c r="A21" s="33" t="s">
        <v>55</v>
      </c>
      <c r="B21" s="9" t="s">
        <v>22</v>
      </c>
      <c r="C21" s="16" t="s">
        <v>57</v>
      </c>
      <c r="D21" s="27">
        <v>60000</v>
      </c>
      <c r="E21" s="13">
        <v>107000</v>
      </c>
      <c r="F21" s="22">
        <f t="shared" si="2"/>
        <v>1187500</v>
      </c>
      <c r="G21" s="10"/>
      <c r="H21" s="20"/>
      <c r="I21" s="10"/>
      <c r="J21" s="10"/>
      <c r="K21" s="10"/>
      <c r="L21" s="10"/>
      <c r="M21" s="10"/>
      <c r="N21" s="10"/>
      <c r="O21" s="10"/>
      <c r="P21" s="11">
        <f t="shared" si="0"/>
        <v>0</v>
      </c>
      <c r="Q21" s="20">
        <f t="shared" si="1"/>
        <v>13</v>
      </c>
      <c r="R21" s="12"/>
    </row>
    <row r="22" spans="1:22">
      <c r="A22" s="33" t="s">
        <v>59</v>
      </c>
      <c r="B22" s="9" t="s">
        <v>22</v>
      </c>
      <c r="C22" s="16" t="s">
        <v>60</v>
      </c>
      <c r="D22" s="27">
        <v>40000</v>
      </c>
      <c r="E22" s="47" t="s">
        <v>61</v>
      </c>
      <c r="F22" s="22" t="e">
        <f t="shared" si="2"/>
        <v>#VALUE!</v>
      </c>
      <c r="G22" s="10"/>
      <c r="H22" s="20"/>
      <c r="I22" s="10"/>
      <c r="J22" s="10"/>
      <c r="K22" s="10"/>
      <c r="L22" s="10"/>
      <c r="M22" s="10"/>
      <c r="N22" s="10"/>
      <c r="O22" s="10"/>
      <c r="P22" s="11">
        <f t="shared" si="0"/>
        <v>0</v>
      </c>
      <c r="Q22" s="20">
        <f t="shared" si="1"/>
        <v>13</v>
      </c>
      <c r="R22" s="12"/>
    </row>
    <row r="23" spans="1:22" ht="38.25">
      <c r="A23" s="32" t="s">
        <v>36</v>
      </c>
      <c r="B23" s="21" t="s">
        <v>21</v>
      </c>
      <c r="C23" s="16" t="s">
        <v>69</v>
      </c>
      <c r="D23" s="37">
        <v>100000</v>
      </c>
      <c r="E23" s="13">
        <v>101000</v>
      </c>
      <c r="F23" s="22" t="e">
        <f t="shared" si="2"/>
        <v>#VALUE!</v>
      </c>
      <c r="G23" s="20"/>
      <c r="H23" s="20"/>
      <c r="I23" s="20"/>
      <c r="J23" s="20"/>
      <c r="K23" s="20"/>
      <c r="L23" s="20"/>
      <c r="M23" s="20"/>
      <c r="N23" s="20"/>
      <c r="O23" s="20"/>
      <c r="P23" s="11">
        <f t="shared" si="0"/>
        <v>0</v>
      </c>
      <c r="Q23" s="20">
        <f t="shared" si="1"/>
        <v>13</v>
      </c>
      <c r="R23" s="24"/>
      <c r="V23" s="8"/>
    </row>
    <row r="24" spans="1:22" ht="25.5">
      <c r="A24" s="32" t="s">
        <v>40</v>
      </c>
      <c r="B24" s="21" t="s">
        <v>17</v>
      </c>
      <c r="C24" s="16" t="s">
        <v>70</v>
      </c>
      <c r="D24" s="37">
        <v>40000</v>
      </c>
      <c r="E24" s="13">
        <v>73000</v>
      </c>
      <c r="F24" s="22" t="e">
        <f t="shared" si="2"/>
        <v>#VALUE!</v>
      </c>
      <c r="G24" s="20"/>
      <c r="H24" s="20"/>
      <c r="I24" s="20"/>
      <c r="J24" s="20"/>
      <c r="K24" s="20"/>
      <c r="L24" s="20"/>
      <c r="M24" s="20"/>
      <c r="N24" s="20"/>
      <c r="O24" s="20"/>
      <c r="P24" s="11">
        <f t="shared" si="0"/>
        <v>0</v>
      </c>
      <c r="Q24" s="20">
        <f t="shared" si="1"/>
        <v>13</v>
      </c>
      <c r="R24" s="24"/>
      <c r="V24" s="8"/>
    </row>
    <row r="25" spans="1:22" ht="25.5">
      <c r="A25" s="33" t="s">
        <v>62</v>
      </c>
      <c r="B25" s="9" t="s">
        <v>63</v>
      </c>
      <c r="C25" s="16" t="s">
        <v>64</v>
      </c>
      <c r="D25" s="27" t="s">
        <v>65</v>
      </c>
      <c r="E25" s="47" t="s">
        <v>66</v>
      </c>
      <c r="F25" s="22" t="e">
        <f t="shared" si="2"/>
        <v>#VALUE!</v>
      </c>
      <c r="G25" s="10"/>
      <c r="H25" s="20"/>
      <c r="I25" s="10"/>
      <c r="J25" s="10"/>
      <c r="K25" s="10"/>
      <c r="L25" s="10"/>
      <c r="M25" s="10"/>
      <c r="N25" s="10"/>
      <c r="O25" s="10"/>
      <c r="P25" s="11"/>
      <c r="Q25" s="20"/>
      <c r="R25" s="12"/>
    </row>
    <row r="26" spans="1:22">
      <c r="A26" s="40"/>
      <c r="B26" s="41"/>
      <c r="C26" s="18"/>
      <c r="D26" s="35"/>
      <c r="E26" s="42"/>
      <c r="F26" s="43"/>
      <c r="G26" s="8"/>
      <c r="H26" s="8"/>
      <c r="I26" s="8"/>
      <c r="J26" s="8"/>
      <c r="K26" s="8"/>
      <c r="L26" s="8"/>
      <c r="M26" s="8"/>
      <c r="N26" s="8"/>
      <c r="O26" s="8"/>
      <c r="P26" s="44"/>
      <c r="Q26" s="17"/>
      <c r="R26" s="8"/>
      <c r="V26" s="8"/>
    </row>
    <row r="28" spans="1:22" ht="51">
      <c r="C28" s="39" t="s">
        <v>33</v>
      </c>
    </row>
    <row r="29" spans="1:22" ht="75">
      <c r="C29" s="38" t="s">
        <v>32</v>
      </c>
    </row>
    <row r="30" spans="1:22" ht="135">
      <c r="C30" s="38" t="s">
        <v>34</v>
      </c>
    </row>
    <row r="31" spans="1:22" ht="60">
      <c r="C31" s="38" t="s">
        <v>35</v>
      </c>
    </row>
  </sheetData>
  <sortState ref="A6:V25">
    <sortCondition ref="Q6:Q25"/>
  </sortState>
  <mergeCells count="2">
    <mergeCell ref="A1:D1"/>
    <mergeCell ref="A2:D2"/>
  </mergeCells>
  <pageMargins left="0.75" right="0.75" top="1" bottom="1" header="0.5" footer="0.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2013 Proposals</vt:lpstr>
      <vt:lpstr>2012 Proposals</vt:lpstr>
      <vt:lpstr>Sheet1</vt:lpstr>
      <vt:lpstr>'2012 Proposals'!Print_Area</vt:lpstr>
      <vt:lpstr>'2013 Proposals'!Print_Area</vt:lpstr>
    </vt:vector>
  </TitlesOfParts>
  <Company>WSDOT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olsonda</dc:creator>
  <cp:lastModifiedBy>Dave Olson</cp:lastModifiedBy>
  <cp:lastPrinted>2010-11-17T22:26:17Z</cp:lastPrinted>
  <dcterms:created xsi:type="dcterms:W3CDTF">2009-11-18T17:23:11Z</dcterms:created>
  <dcterms:modified xsi:type="dcterms:W3CDTF">2012-10-04T01:00:40Z</dcterms:modified>
</cp:coreProperties>
</file>