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8160" windowWidth="15600" windowHeight="4332"/>
  </bookViews>
  <sheets>
    <sheet name="2016 Problem Statements" sheetId="10" r:id="rId1"/>
    <sheet name="2015 Problem Statements" sheetId="9" r:id="rId2"/>
    <sheet name="2014 Proposals" sheetId="8" r:id="rId3"/>
    <sheet name="2013 Proposals" sheetId="7" r:id="rId4"/>
    <sheet name="2012 Proposals" sheetId="6" r:id="rId5"/>
  </sheets>
  <definedNames>
    <definedName name="_xlnm.Print_Area" localSheetId="4">'2012 Proposals'!$A$1:$R$16</definedName>
    <definedName name="_xlnm.Print_Area" localSheetId="3">'2013 Proposals'!$A$1:$R$22</definedName>
    <definedName name="_xlnm.Print_Area" localSheetId="2">'2014 Proposals'!$A$1:$V$25</definedName>
    <definedName name="_xlnm.Print_Area" localSheetId="1">'2015 Problem Statements'!$A$2:$X$32</definedName>
    <definedName name="_xlnm.Print_Area" localSheetId="0">'2016 Problem Statements'!$A$1:$D$28</definedName>
  </definedNames>
  <calcPr calcId="145621"/>
</workbook>
</file>

<file path=xl/calcChain.xml><?xml version="1.0" encoding="utf-8"?>
<calcChain xmlns="http://schemas.openxmlformats.org/spreadsheetml/2006/main">
  <c r="C32" i="9" l="1"/>
  <c r="D29" i="9"/>
  <c r="D7" i="9" l="1"/>
  <c r="D8" i="9" s="1"/>
  <c r="D9" i="9" s="1"/>
  <c r="D10" i="9" s="1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P20" i="9" l="1"/>
  <c r="P14" i="9"/>
  <c r="P21" i="9"/>
  <c r="P15" i="9"/>
  <c r="P22" i="9"/>
  <c r="P27" i="9"/>
  <c r="P28" i="9"/>
  <c r="P17" i="9"/>
  <c r="P10" i="9"/>
  <c r="P16" i="9"/>
  <c r="P8" i="9"/>
  <c r="P12" i="9"/>
  <c r="P19" i="9"/>
  <c r="P25" i="9"/>
  <c r="P13" i="9"/>
  <c r="P7" i="9"/>
  <c r="P9" i="9"/>
  <c r="P11" i="9"/>
  <c r="P24" i="9"/>
  <c r="P26" i="9"/>
  <c r="P18" i="9"/>
  <c r="P23" i="9"/>
  <c r="G6" i="8" l="1"/>
  <c r="R17" i="8"/>
  <c r="R11" i="8"/>
  <c r="R8" i="8"/>
  <c r="R9" i="8"/>
  <c r="R15" i="8"/>
  <c r="R22" i="8"/>
  <c r="R6" i="8"/>
  <c r="R14" i="8"/>
  <c r="R13" i="8"/>
  <c r="R21" i="8"/>
  <c r="R7" i="8"/>
  <c r="R10" i="8"/>
  <c r="R20" i="8"/>
  <c r="R12" i="8"/>
  <c r="R18" i="8"/>
  <c r="R23" i="8"/>
  <c r="R16" i="8"/>
  <c r="R19" i="8"/>
  <c r="S24" i="8"/>
  <c r="Q24" i="8"/>
  <c r="P24" i="8"/>
  <c r="O24" i="8"/>
  <c r="N24" i="8"/>
  <c r="M24" i="8"/>
  <c r="L24" i="8"/>
  <c r="K24" i="8"/>
  <c r="J24" i="8"/>
  <c r="I24" i="8"/>
  <c r="H24" i="8"/>
  <c r="T23" i="8"/>
  <c r="R24" i="8" l="1"/>
  <c r="T17" i="8"/>
  <c r="T11" i="8" l="1"/>
  <c r="T18" i="8" l="1"/>
  <c r="T12" i="8"/>
  <c r="T20" i="8"/>
  <c r="T10" i="8"/>
  <c r="T7" i="8"/>
  <c r="T21" i="8"/>
  <c r="T13" i="8"/>
  <c r="T14" i="8"/>
  <c r="T6" i="8"/>
  <c r="T22" i="8"/>
  <c r="T16" i="8" l="1"/>
  <c r="T15" i="8"/>
  <c r="T9" i="8"/>
  <c r="T8" i="8"/>
  <c r="G19" i="8" l="1"/>
  <c r="T19" i="8"/>
  <c r="U23" i="8" s="1"/>
  <c r="P24" i="7"/>
  <c r="P25" i="7"/>
  <c r="P26" i="7"/>
  <c r="P27" i="7"/>
  <c r="P21" i="7"/>
  <c r="P11" i="7"/>
  <c r="F6" i="7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2" i="7" s="1"/>
  <c r="F23" i="7" s="1"/>
  <c r="F24" i="7" s="1"/>
  <c r="F25" i="7" s="1"/>
  <c r="F26" i="7" s="1"/>
  <c r="F27" i="7" s="1"/>
  <c r="F21" i="7" s="1"/>
  <c r="P22" i="7"/>
  <c r="P9" i="7"/>
  <c r="P18" i="7"/>
  <c r="P7" i="7"/>
  <c r="P20" i="7"/>
  <c r="P12" i="7"/>
  <c r="P13" i="7"/>
  <c r="P17" i="7"/>
  <c r="P23" i="7"/>
  <c r="P6" i="7"/>
  <c r="P16" i="7"/>
  <c r="P15" i="7"/>
  <c r="P10" i="7"/>
  <c r="Q10" i="7" s="1"/>
  <c r="P19" i="7"/>
  <c r="P8" i="7"/>
  <c r="P14" i="7"/>
  <c r="F6" i="6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U17" i="8" l="1"/>
  <c r="U11" i="8"/>
  <c r="U20" i="8"/>
  <c r="U13" i="8"/>
  <c r="U6" i="8"/>
  <c r="U22" i="8"/>
  <c r="U7" i="8"/>
  <c r="U21" i="8"/>
  <c r="U18" i="8"/>
  <c r="U12" i="8"/>
  <c r="U14" i="8"/>
  <c r="U10" i="8"/>
  <c r="U9" i="8"/>
  <c r="U16" i="8"/>
  <c r="U8" i="8"/>
  <c r="U15" i="8"/>
  <c r="U19" i="8"/>
  <c r="Q23" i="7"/>
  <c r="Q20" i="7"/>
  <c r="Q22" i="7"/>
  <c r="Q27" i="7"/>
  <c r="Q14" i="7"/>
  <c r="Q15" i="7"/>
  <c r="Q17" i="7"/>
  <c r="Q7" i="7"/>
  <c r="Q26" i="7"/>
  <c r="Q8" i="7"/>
  <c r="Q16" i="7"/>
  <c r="Q13" i="7"/>
  <c r="Q18" i="7"/>
  <c r="Q11" i="7"/>
  <c r="Q25" i="7"/>
  <c r="Q19" i="7"/>
  <c r="Q6" i="7"/>
  <c r="Q12" i="7"/>
  <c r="Q9" i="7"/>
  <c r="Q21" i="7"/>
  <c r="Q24" i="7"/>
  <c r="Q16" i="6"/>
  <c r="Q18" i="6"/>
  <c r="Q6" i="6"/>
  <c r="Q21" i="6"/>
  <c r="Q11" i="6"/>
  <c r="Q13" i="6"/>
  <c r="Q8" i="6"/>
  <c r="Q22" i="6"/>
  <c r="Q19" i="6"/>
  <c r="Q9" i="6"/>
  <c r="Q23" i="6"/>
  <c r="Q20" i="6"/>
  <c r="Q7" i="6"/>
  <c r="Q24" i="6"/>
  <c r="Q10" i="6"/>
  <c r="Q14" i="6"/>
  <c r="Q12" i="6"/>
  <c r="Q15" i="6"/>
  <c r="Q17" i="6"/>
  <c r="G20" i="8"/>
  <c r="G21" i="8" s="1"/>
  <c r="G22" i="8" s="1"/>
  <c r="G23" i="8" s="1"/>
  <c r="G7" i="8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</calcChain>
</file>

<file path=xl/comments1.xml><?xml version="1.0" encoding="utf-8"?>
<comments xmlns="http://schemas.openxmlformats.org/spreadsheetml/2006/main">
  <authors>
    <author>Dave Olson</author>
  </authors>
  <commentList>
    <comment ref="E6" authorId="0">
      <text>
        <r>
          <rPr>
            <sz val="8"/>
            <color indexed="81"/>
            <rFont val="Tahoma"/>
            <family val="2"/>
          </rPr>
          <t>Dynamic Impact Test $17.5K,
FE simulation $32K,
Construct installation $12.1K,
Test 3-11 $35K,
Phase 1 $49.5K??</t>
        </r>
      </text>
    </comment>
    <comment ref="C7" authorId="0">
      <text>
        <r>
          <rPr>
            <sz val="8"/>
            <color indexed="81"/>
            <rFont val="Tahoma"/>
            <family val="2"/>
          </rPr>
          <t>FHWA is working on a guidance memo</t>
        </r>
      </text>
    </comment>
    <comment ref="E7" authorId="0">
      <text>
        <r>
          <rPr>
            <sz val="8"/>
            <color indexed="81"/>
            <rFont val="Tahoma"/>
            <family val="2"/>
          </rPr>
          <t>FE analysis of Blockout variations of MASH testing</t>
        </r>
      </text>
    </comment>
    <comment ref="E8" authorId="0">
      <text>
        <r>
          <rPr>
            <sz val="8"/>
            <color indexed="81"/>
            <rFont val="Tahoma"/>
            <family val="2"/>
          </rPr>
          <t xml:space="preserve">May be able to use simulation - findings may reveal lower cost outcome.
</t>
        </r>
      </text>
    </comment>
    <comment ref="E10" authorId="0">
      <text>
        <r>
          <rPr>
            <sz val="8"/>
            <color indexed="81"/>
            <rFont val="Tahoma"/>
            <family val="2"/>
          </rPr>
          <t>Design &amp; Analysis $30,000
Construction $18,000
P/U 3-21 $40,000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E12" authorId="0">
      <text>
        <r>
          <rPr>
            <sz val="8"/>
            <color indexed="81"/>
            <rFont val="Tahoma"/>
            <family val="2"/>
          </rPr>
          <t>May be some overlap/linkage with synthesis of practice study for bridge terminal/guardrail return</t>
        </r>
      </text>
    </comment>
    <comment ref="E13" authorId="0">
      <text>
        <r>
          <rPr>
            <sz val="8"/>
            <color indexed="81"/>
            <rFont val="Tahoma"/>
            <family val="2"/>
          </rPr>
          <t>Scope change - costs reflect FE approach
Synthesis approach would reduce costs  to $21K</t>
        </r>
      </text>
    </comment>
    <comment ref="E14" authorId="0">
      <text>
        <r>
          <rPr>
            <sz val="8"/>
            <color indexed="81"/>
            <rFont val="Tahoma"/>
            <family val="2"/>
          </rPr>
          <t>Phase 1 $46,000 for Analysis/Design &amp; surrogate vehicle testing
Phase 2 - $75,000 for crash test + $15,000 for installation</t>
        </r>
      </text>
    </comment>
    <comment ref="E15" authorId="0">
      <text>
        <r>
          <rPr>
            <sz val="8"/>
            <color indexed="81"/>
            <rFont val="Tahoma"/>
            <family val="2"/>
          </rPr>
          <t>Design &amp; Analysis $30,000
Construction $18,000
P/U 3-21 $40,000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sz val="8"/>
            <color indexed="81"/>
            <rFont val="Tahoma"/>
            <family val="2"/>
          </rPr>
          <t>Eng. $20K, 
Simulation $25K, 
Test Installation $60K, Test $35K</t>
        </r>
      </text>
    </comment>
    <comment ref="E17" authorId="0">
      <text>
        <r>
          <rPr>
            <sz val="8"/>
            <color indexed="81"/>
            <rFont val="Tahoma"/>
            <family val="2"/>
          </rPr>
          <t>Scope change - costs reflect FE approach
Synthesis approach would reduce costs &lt;$20K but probably wouldn't find much</t>
        </r>
      </text>
    </comment>
    <comment ref="E18" authorId="0">
      <text>
        <r>
          <rPr>
            <sz val="8"/>
            <color indexed="81"/>
            <rFont val="Tahoma"/>
            <family val="2"/>
          </rPr>
          <t>Design analysis &amp; static load testing</t>
        </r>
      </text>
    </comment>
    <comment ref="E19" authorId="0">
      <text>
        <r>
          <rPr>
            <sz val="8"/>
            <color indexed="81"/>
            <rFont val="Tahoma"/>
            <family val="2"/>
          </rPr>
          <t>Conceptual Design $6,000
Design &amp; FE $28,000
PU Crash Test $45,000
Combine first 2 as phase 1
$34,000</t>
        </r>
      </text>
    </comment>
    <comment ref="E22" authorId="0">
      <text>
        <r>
          <rPr>
            <sz val="8"/>
            <color indexed="81"/>
            <rFont val="Tahoma"/>
            <family val="2"/>
          </rPr>
          <t>-$32,000 if P/U test is omitted</t>
        </r>
      </text>
    </comment>
  </commentList>
</comments>
</file>

<file path=xl/sharedStrings.xml><?xml version="1.0" encoding="utf-8"?>
<sst xmlns="http://schemas.openxmlformats.org/spreadsheetml/2006/main" count="454" uniqueCount="299">
  <si>
    <t>Roadside Safety Pooled Fund Program</t>
  </si>
  <si>
    <t>Score</t>
  </si>
  <si>
    <t>Notes</t>
  </si>
  <si>
    <t>Number / State</t>
  </si>
  <si>
    <t>Pooled Fund Lead</t>
  </si>
  <si>
    <t>Title</t>
  </si>
  <si>
    <t>Est Cost</t>
  </si>
  <si>
    <t>TTI Est. Total</t>
  </si>
  <si>
    <t>Cumulative Total</t>
  </si>
  <si>
    <t>AK</t>
  </si>
  <si>
    <t>CA</t>
  </si>
  <si>
    <t>LA</t>
  </si>
  <si>
    <t>MN</t>
  </si>
  <si>
    <t>TN</t>
  </si>
  <si>
    <t>PA</t>
  </si>
  <si>
    <t>WA</t>
  </si>
  <si>
    <t>Rank</t>
  </si>
  <si>
    <t>Paul Fossier</t>
  </si>
  <si>
    <t>Dave Olson</t>
  </si>
  <si>
    <t>Mike Elle</t>
  </si>
  <si>
    <t>Jeff Jeffers</t>
  </si>
  <si>
    <t>Ali Hangul</t>
  </si>
  <si>
    <t>Mark Burkhead</t>
  </si>
  <si>
    <t>2012 LA 35</t>
  </si>
  <si>
    <t>2012 AK 38</t>
  </si>
  <si>
    <t>$20,000 - $75,000</t>
  </si>
  <si>
    <t>2012 PA 30</t>
  </si>
  <si>
    <t>Dave Olson / Rod Erickson</t>
  </si>
  <si>
    <t>2012 WA 40</t>
  </si>
  <si>
    <t>2012 WA 41</t>
  </si>
  <si>
    <t>$??</t>
  </si>
  <si>
    <t xml:space="preserve">Quantifying the Benefits of Blockouts with 31” Guardrail </t>
  </si>
  <si>
    <t>Effect of sound dampening materials on the face of concrete barrier – this came up in Washington where there were noise concerns and I think there might be some other applications that might make sense</t>
  </si>
  <si>
    <t>Dick Albin suggested the following concepts, which no-one has detailed in a problem statement - If you're feeling strongly about any of these please pursue them.</t>
  </si>
  <si>
    <t>Guardrail Terminal and Curbs – this gets proposed every year for NCHRP funding and never gets funded.  Manufacturers in general recommend no curbs at the terminal.  If something could be shown to work (maybe a 4” sloping curb) it might push manufacturers to look at this more. A first step might be to rum some simulations and determine what the critical test is for the curb and guardrail terminal combination and maybe run one test.</t>
  </si>
  <si>
    <t>Mow strips and 31” guardrail – is the leave out around posts as critical with 31” guardrail? See the changes in thinking with blockouts makes me wonder.</t>
  </si>
  <si>
    <t>2012 TN 44</t>
  </si>
  <si>
    <t>2012 TN 43</t>
  </si>
  <si>
    <t>WV</t>
  </si>
  <si>
    <t>TX</t>
  </si>
  <si>
    <t>2012 LA 45</t>
  </si>
  <si>
    <t>2012 LA 46</t>
  </si>
  <si>
    <t>2012 LA 20 (Phase 1)</t>
  </si>
  <si>
    <t>2012 LA 20 (Phase 2)</t>
  </si>
  <si>
    <t>5 Inch Single Post Generic Multi-Directional Slip Base Sign System (Literature Search)</t>
  </si>
  <si>
    <t>5 Inch Single Post Generic Multi-Directional Slip Base Sign System (Design Analyis, Static Testing, Crash Testing)</t>
  </si>
  <si>
    <t>Barrier Protection for Bridge End due to Roads/Driveway/Object Conflicts (Best Practices)</t>
  </si>
  <si>
    <t>2012 LA 35 (Best Practices)</t>
  </si>
  <si>
    <t>Barrier Protection for Bridge End due to Roads/Driveway/Object Conflicts (Design Analysis, TL-3 Crash Tests)</t>
  </si>
  <si>
    <t>2012 LA 36 (Phase 1)</t>
  </si>
  <si>
    <t xml:space="preserve">Transition For Anchored Temporary Concrete Barrier System in Asphalt Pavement (Static/pendulum testing, equivalency evaluation)  </t>
  </si>
  <si>
    <t>2012 LA 36 (Phase 2)</t>
  </si>
  <si>
    <t xml:space="preserve">Structure Mounted Metal Median Barrier - Phase 1 - Strength Analysis/Simulation </t>
  </si>
  <si>
    <t>Transition For Anchored Temporary Concrete Barrier System in Asphalt Pavement (Design analysis, construction, crash test)</t>
  </si>
  <si>
    <t>2012 PA 32 (Phase 1)</t>
  </si>
  <si>
    <t>2012 PA 32 (Phase 2)</t>
  </si>
  <si>
    <t>Bridge Approach Transition Retro-fits (Lit. search, Eng. analysis, simulation)</t>
  </si>
  <si>
    <t>Bridge Approach Transition Retro-fits (Construction, MASH tests)</t>
  </si>
  <si>
    <t>2012 PA 37 (Phase 1)</t>
  </si>
  <si>
    <t>2012 PA 37 (Phase 2)</t>
  </si>
  <si>
    <t>Small Bridge Barrier/Guide Rail Retro-fits (Crash tests)</t>
  </si>
  <si>
    <t>??</t>
  </si>
  <si>
    <t>2012 WA 39</t>
  </si>
  <si>
    <t>Dave Olson/ Rod Erickson</t>
  </si>
  <si>
    <t>Non-crash worthy Anchorage for 31" GR</t>
  </si>
  <si>
    <t>$15,000-40,000</t>
  </si>
  <si>
    <t>N/A (Contingency $)</t>
  </si>
  <si>
    <t>Buried in Backslope Guardrail Terminal for 31” Guardrail (Eng. Analysis, FE Analysis)</t>
  </si>
  <si>
    <t>Design and Analysis For Sloped Median Wall For Grade Separations (Analysis, FE &amp; Reporting)</t>
  </si>
  <si>
    <t>MASH Full Scale Crash Test Level 3 For Sloped Median Wall For Grade Separations (design, construction, crash test)</t>
  </si>
  <si>
    <t>Temporary Precast Concrete Barrier over Large Bridge Joint (Design, analysis, testing)</t>
  </si>
  <si>
    <t>Temporary Precast Concrete Barrier with Pinning Holes on Both Sides (Design)</t>
  </si>
  <si>
    <t>W-Beam Bridge Rail for temporary timber deck bridge installations (Eng. Analysis)</t>
  </si>
  <si>
    <t>AZ Phase 2</t>
  </si>
  <si>
    <t>Crash test of anchored barrier transition</t>
  </si>
  <si>
    <t>Small Bridge Barrier/Guide Rail Retro-fits (Strength analysis, )</t>
  </si>
  <si>
    <t>Contingent on verification of final funding amount</t>
  </si>
  <si>
    <t>2013 Proposals</t>
  </si>
  <si>
    <t>2012 Proposals</t>
  </si>
  <si>
    <t>LA 20 (Phase 2)</t>
  </si>
  <si>
    <t>LA 47</t>
  </si>
  <si>
    <t>LA 48</t>
  </si>
  <si>
    <t>LA 50</t>
  </si>
  <si>
    <t>LA 51</t>
  </si>
  <si>
    <t>LA 49</t>
  </si>
  <si>
    <t>WA 52</t>
  </si>
  <si>
    <t>WA 53</t>
  </si>
  <si>
    <t>WA 54</t>
  </si>
  <si>
    <t>WA 55</t>
  </si>
  <si>
    <t>WA 56</t>
  </si>
  <si>
    <t>WA 57</t>
  </si>
  <si>
    <t>Justin Peltier</t>
  </si>
  <si>
    <t>Transition for Anchored Temporary Concrete Barrier System in Asphalt Pavement</t>
  </si>
  <si>
    <t>Identification of Test Methods for Determining Wood Guardrail Post Integrity</t>
  </si>
  <si>
    <t>Minimum and Maximum Height of Thrie Beam Guardrail used on Bridges and Bridge Rail Transitions</t>
  </si>
  <si>
    <t>Crash Testing Single Slope Concrete Barrier With Drainage Scuppers – Phase 3</t>
  </si>
  <si>
    <t>W-Beam Guardrail Placement on 1H:1V Slope</t>
  </si>
  <si>
    <t>Synthesis of W-Beam Guardrail Transitions to Unrestrained Concrete Barrier</t>
  </si>
  <si>
    <t>Foundation materials and slope configurations appropriate for unrestrained pre-cast concrete barrier placement</t>
  </si>
  <si>
    <t>$5,000 - $25,000</t>
  </si>
  <si>
    <t>Temporary Precast Concrete Barrier over Large Bridge Joint</t>
  </si>
  <si>
    <t>Transition For Anchored Temporary Concrete Barrier System in asphalt to permanent concrete barrier</t>
  </si>
  <si>
    <t>Dick Albin / Justin Peltier</t>
  </si>
  <si>
    <t xml:space="preserve"> State / Number </t>
  </si>
  <si>
    <t>TN 58</t>
  </si>
  <si>
    <t>Modified Rounded End Alternative to Flared End Terminal</t>
  </si>
  <si>
    <t>Seed Money - AFB 20 International Roadside Safety Conference</t>
  </si>
  <si>
    <t>Raising Beam Guardrail Blockout guidance</t>
  </si>
  <si>
    <t>Allowable Field adjustments w/ Thrie beam attached to concrete barriers</t>
  </si>
  <si>
    <t>Rory Meza</t>
  </si>
  <si>
    <t>Review of performance similarities (Synthesis of system/vehicle interaction similarities/dis-similarities) with 12" vs. 8" blockouts with 31" mounting height, mid-span splices</t>
  </si>
  <si>
    <t>Guard Rail Posts That Are Driven Through and Embedded In Roadway Base Course (Phase 1)</t>
  </si>
  <si>
    <t>MASH testing of Stacked W-Beam Transition for 31” Guardrail (Barrier 7/Simulation)</t>
  </si>
  <si>
    <t>LA 49 Crash test</t>
  </si>
  <si>
    <t>LA 51 Crasht Test</t>
  </si>
  <si>
    <t>WA 53 Crash test</t>
  </si>
  <si>
    <t>Crash test LA47</t>
  </si>
  <si>
    <t xml:space="preserve">WA 54 Crash test </t>
  </si>
  <si>
    <t>Chiara</t>
  </si>
  <si>
    <t>Akram</t>
  </si>
  <si>
    <t>Michael</t>
  </si>
  <si>
    <t>Nauman</t>
  </si>
  <si>
    <t>TX 59</t>
  </si>
  <si>
    <t>TX 60</t>
  </si>
  <si>
    <t>2014 Problem Statements</t>
  </si>
  <si>
    <t>Bridge Approach Transition Retrofits</t>
  </si>
  <si>
    <t>Burkhead</t>
  </si>
  <si>
    <t>Donahue/Petterson</t>
  </si>
  <si>
    <t>Foundation Materials &amp; Slope Configurations Appropriate for Unrestrained Precast Concrete Barrier Placement</t>
  </si>
  <si>
    <t>Minimum &amp; Maximum Height of Thrie-Beam Guardrail Used on Bridges &amp; Bridge Rail Transitions</t>
  </si>
  <si>
    <t>TL-2 31" Guardrail</t>
  </si>
  <si>
    <t>W-Beam Guardrail on 3:1 Slopes</t>
  </si>
  <si>
    <t>Pennsylvania Structure-Mounted Guide Rail Transition</t>
  </si>
  <si>
    <t>Single Face F-Shape Precast Barrier at Top of Slope</t>
  </si>
  <si>
    <t>Jeffers</t>
  </si>
  <si>
    <t>W-Beam Bridge Rail for Temporary Timber Deck Bridge Installations: Phase II</t>
  </si>
  <si>
    <t>Hangul</t>
  </si>
  <si>
    <t>Silvestri-Dobrovolny</t>
  </si>
  <si>
    <t>Williams</t>
  </si>
  <si>
    <t>Sheikh</t>
  </si>
  <si>
    <t>Fossier</t>
  </si>
  <si>
    <t>Barrier Protection for Bridge End Due to Roads/Driveway/Object Conflicts</t>
  </si>
  <si>
    <t>Brauner</t>
  </si>
  <si>
    <t>Development of a Generic Multi-Directional Breakaway Single Post Sign System (for round sign posts up to 5" diameter): Phase II</t>
  </si>
  <si>
    <t>Hall</t>
  </si>
  <si>
    <t>Prestressed Concrete Beam Type TL-2 Guardaril System at 31" Rail Height</t>
  </si>
  <si>
    <t>Design of a MASH TL-3 Guardrail System to Accommodate Vehicle, Pedestrians and Bikes</t>
  </si>
  <si>
    <t>WV/FHWA - 62</t>
  </si>
  <si>
    <t>LA - 20</t>
  </si>
  <si>
    <t>PA - 32</t>
  </si>
  <si>
    <t>LA - 45</t>
  </si>
  <si>
    <t>WA - 56</t>
  </si>
  <si>
    <t>WA - 57</t>
  </si>
  <si>
    <t>PA - 63</t>
  </si>
  <si>
    <t>PA - 64</t>
  </si>
  <si>
    <t>AK - 65</t>
  </si>
  <si>
    <t>WV - 67</t>
  </si>
  <si>
    <t>TN - 68</t>
  </si>
  <si>
    <t>TN - 69</t>
  </si>
  <si>
    <t xml:space="preserve"> State - Number </t>
  </si>
  <si>
    <t>FL - 70</t>
  </si>
  <si>
    <t>Mauthner</t>
  </si>
  <si>
    <t>Barrier Deflection Characteristics of 31" W-Beam Guardrail Systems w/ 8" Blockouts</t>
  </si>
  <si>
    <t>Arrington</t>
  </si>
  <si>
    <t>Abu-Odeh</t>
  </si>
  <si>
    <t>*LA - 35</t>
  </si>
  <si>
    <t>*Combined with TN - 66</t>
  </si>
  <si>
    <t>LA - 72</t>
  </si>
  <si>
    <t>MASH Analysis and Testing of Stacked W-Beam Transition for 31" Guardrail</t>
  </si>
  <si>
    <t>FL</t>
  </si>
  <si>
    <t>TTI Researcher</t>
  </si>
  <si>
    <t>Phase I</t>
  </si>
  <si>
    <t>1 test</t>
  </si>
  <si>
    <t>FL - 71/FL-73</t>
  </si>
  <si>
    <t>MN/WV/FHWA - 61</t>
  </si>
  <si>
    <t>Feasibilty Study for Addresssing Extreme Site Constraints at Bridge Ends</t>
  </si>
  <si>
    <t xml:space="preserve">Annual Pooled Fund Maintenance Agreement </t>
  </si>
  <si>
    <t>Hardy</t>
  </si>
  <si>
    <t>Elle</t>
  </si>
  <si>
    <t>Arrington/Bligh</t>
  </si>
  <si>
    <t>Arrington/Silvestry-Dobrovolny</t>
  </si>
  <si>
    <t>Arrington/Williams</t>
  </si>
  <si>
    <t>TN - 66/LA-35</t>
  </si>
  <si>
    <t>Development of Drawings and Specifications for Generic Flared and Parallel MASH Terminals</t>
  </si>
  <si>
    <t>MASH Testing of 31" W-Beam Guardrail System w/ 8" Blockout in Critical Installation Condition</t>
  </si>
  <si>
    <t>F-shape Precast Barrier at Top of Slope</t>
  </si>
  <si>
    <t>MASH TL3 T-Intersection (Short Radius) System Design Variations</t>
  </si>
  <si>
    <t>IL</t>
  </si>
  <si>
    <t>IL-89</t>
  </si>
  <si>
    <t>FHWA-87</t>
  </si>
  <si>
    <t>LA-77</t>
  </si>
  <si>
    <t>MN-84</t>
  </si>
  <si>
    <t>MN-85</t>
  </si>
  <si>
    <t>MN-86</t>
  </si>
  <si>
    <t>PA-82</t>
  </si>
  <si>
    <t>TN / MN-80</t>
  </si>
  <si>
    <t>TTI-74</t>
  </si>
  <si>
    <t>TTI-76</t>
  </si>
  <si>
    <t>TX-88</t>
  </si>
  <si>
    <t>WA-79</t>
  </si>
  <si>
    <t>WA-83</t>
  </si>
  <si>
    <t>AK-65</t>
  </si>
  <si>
    <t>MN-90</t>
  </si>
  <si>
    <t>MN-91</t>
  </si>
  <si>
    <t>LA-45</t>
  </si>
  <si>
    <t>LA-51</t>
  </si>
  <si>
    <t>LA-92</t>
  </si>
  <si>
    <t>Retrofit for Curbed Concrete Barriers</t>
  </si>
  <si>
    <t>Crash Cushion Categorization According to Repair Cost and Time</t>
  </si>
  <si>
    <t>TTI-75/LA-51</t>
  </si>
  <si>
    <t>TN-68 &amp; IL 89</t>
  </si>
  <si>
    <t>COMBINED WITH TN-68</t>
  </si>
  <si>
    <t>COMBINED WITH TTI-75</t>
  </si>
  <si>
    <t>N/A</t>
  </si>
  <si>
    <t>W-Beam Timber Deck Bridge Rail - Phase II - 2015</t>
  </si>
  <si>
    <t>2015 Problem Statements - Voting</t>
  </si>
  <si>
    <t xml:space="preserve">MASH Simulations and Full-Scale Crash Testing of Stacked W-Beam Transition for 31” Guardrail </t>
  </si>
  <si>
    <t xml:space="preserve">Transition design for free-standing NJ shape concrete barrier to keyed-in single-slope barrier </t>
  </si>
  <si>
    <t xml:space="preserve">Design and Evaluation of a Low Profile Temporary Concrete Barrier for Urban Work Zone Protection  </t>
  </si>
  <si>
    <t xml:space="preserve">Barrier gap limit for unrestrained concrete barriers connected using thire-beam guardrail cover </t>
  </si>
  <si>
    <t xml:space="preserve">Test Level 2,  31” Guardrail in front of 2:1 slopes </t>
  </si>
  <si>
    <t>ITS Technology Application for Approaching Vehicle Notification</t>
  </si>
  <si>
    <t xml:space="preserve">Bike / Pedestrian Path Guardrail Protection </t>
  </si>
  <si>
    <t>Median Barrier
Steel Cover Plate for Large Open Joints</t>
  </si>
  <si>
    <t>Guide Rail Through Rock Protection at Top of Slope</t>
  </si>
  <si>
    <t xml:space="preserve">Total </t>
  </si>
  <si>
    <t xml:space="preserve">Portable Concrete Barrier Steel Cover Plate for Large Open Joints </t>
  </si>
  <si>
    <t>W-Beam Transition Retrofitted Stand-A-Lone End Post, TL-2 &amp; TL-3</t>
  </si>
  <si>
    <t xml:space="preserve">W-Beam End Anchor Develop a Steel Post Downstream End Anchor </t>
  </si>
  <si>
    <t>W-Beam Wood Post Strength Analysis of Preservation Treatment Methods</t>
  </si>
  <si>
    <t>Cost ($)</t>
  </si>
  <si>
    <t>Cummulative Cost ($)</t>
  </si>
  <si>
    <r>
      <t xml:space="preserve">Design of a MASH TL-3 Guardrail System to Accommodate Vehicles, Pedestrians and Bikes (modified/combined) - </t>
    </r>
    <r>
      <rPr>
        <b/>
        <sz val="14"/>
        <rFont val="Arial"/>
        <family val="2"/>
      </rPr>
      <t>See Note</t>
    </r>
  </si>
  <si>
    <t xml:space="preserve">Guidance for Raising Beam Guardrail Blockout for Rail Height Adjustment </t>
  </si>
  <si>
    <t xml:space="preserve">Guidebook to Assist Implementation of Pinned-Down Barrier </t>
  </si>
  <si>
    <t xml:space="preserve">Transition Design for Temporary Concrete Barrier Pinned on Asphalt to Rigid Concrete Barrier </t>
  </si>
  <si>
    <t>Technical Rep.</t>
  </si>
  <si>
    <t>Kurt Brauner</t>
  </si>
  <si>
    <t>Chris Lindsey</t>
  </si>
  <si>
    <t>Silvestri Dobrovolny</t>
  </si>
  <si>
    <t>Silvestri Dobrovolny/Arrington</t>
  </si>
  <si>
    <t>Alberson</t>
  </si>
  <si>
    <t>TX-93</t>
  </si>
  <si>
    <t>TN-81</t>
  </si>
  <si>
    <t>PA-78</t>
  </si>
  <si>
    <t>MN-94</t>
  </si>
  <si>
    <t>Trajectory Validation Simulation with the MnDOT Bridge Rail with Side Walk and 8" Curb</t>
  </si>
  <si>
    <t>Michael Elle</t>
  </si>
  <si>
    <t>2016 Problem Statements</t>
  </si>
  <si>
    <t>State-No.</t>
  </si>
  <si>
    <t>FL-94</t>
  </si>
  <si>
    <t>MASH End Treatment for Rigid Barrier</t>
  </si>
  <si>
    <t>Submitter</t>
  </si>
  <si>
    <t>Sheppard</t>
  </si>
  <si>
    <t>FL-95</t>
  </si>
  <si>
    <t>F-Shape Concrete Barrier MASH Compatibility</t>
  </si>
  <si>
    <t>FL-96</t>
  </si>
  <si>
    <t>MASH Testing of Rub-Rail</t>
  </si>
  <si>
    <t>FL-97</t>
  </si>
  <si>
    <t>Special Baseplate Guardrail Posts</t>
  </si>
  <si>
    <t>FL-98</t>
  </si>
  <si>
    <t>Vertical-Face Bridge Rail MASH TL-3/TL-4 Testing</t>
  </si>
  <si>
    <t>IL-99</t>
  </si>
  <si>
    <t>Illinois Bicycle Railing (Parapet Mounted)</t>
  </si>
  <si>
    <t>Sheehan</t>
  </si>
  <si>
    <t>TX-100</t>
  </si>
  <si>
    <t>TX-101</t>
  </si>
  <si>
    <t>Crash Cushion Damage Assessment</t>
  </si>
  <si>
    <t>Lindsey</t>
  </si>
  <si>
    <t>MASH Coordination Effort</t>
  </si>
  <si>
    <t>LA-102</t>
  </si>
  <si>
    <t>LA-103</t>
  </si>
  <si>
    <t>LA-104</t>
  </si>
  <si>
    <t>LA-105</t>
  </si>
  <si>
    <t>LA-106</t>
  </si>
  <si>
    <t>36" F-shape Bridge Rail without Back Beam for TL-4 MASH</t>
  </si>
  <si>
    <t>42" F-shape Bridge Rail without Back Beam for TL-5 MASH</t>
  </si>
  <si>
    <t>Retest Anchored Temporary Concrete Barrier for MASH</t>
  </si>
  <si>
    <t>Retest of Guardrail in Mow Strips</t>
  </si>
  <si>
    <t>Testing of Breakaway Sign Supports for MASH</t>
  </si>
  <si>
    <t>Barrier Gap Limit for Unrestrained Concrete Barriers Connected Using Thrie-Beam Guardrail Cover</t>
  </si>
  <si>
    <t>Petterson</t>
  </si>
  <si>
    <t>WV-107</t>
  </si>
  <si>
    <t>W-Beam Guardrail on 3:1 Slopes - Phase II</t>
  </si>
  <si>
    <t>Researcher</t>
  </si>
  <si>
    <t>Bullard</t>
  </si>
  <si>
    <t>Silvestri (w/ assistance from Brackin)</t>
  </si>
  <si>
    <t>Silvestri</t>
  </si>
  <si>
    <t>Bligh</t>
  </si>
  <si>
    <t>Median Barrier Steel Cover Plate for Large Open Joints</t>
  </si>
  <si>
    <t>*PA-82 (Revised)</t>
  </si>
  <si>
    <t>*WA-83</t>
  </si>
  <si>
    <t>*MN-84</t>
  </si>
  <si>
    <t>*MN-86</t>
  </si>
  <si>
    <t>* Problem Statements from 2015</t>
  </si>
  <si>
    <t>PA-108</t>
  </si>
  <si>
    <t>MASH Complaint Generic TL-2 (MELT)</t>
  </si>
  <si>
    <t>MN-109</t>
  </si>
  <si>
    <t>Testing of Roadside Safety Systems to MASH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</si>
</sst>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7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1F497D"/>
      <name val="Calibri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"/>
      <family val="2"/>
    </font>
    <font>
      <b/>
      <sz val="18"/>
      <name val="Arial"/>
      <family val="2"/>
    </font>
    <font>
      <sz val="9"/>
      <color rgb="FF333333"/>
      <name val="Tahoma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7">
    <xf numFmtId="0" fontId="0" fillId="0" borderId="0" xfId="0"/>
    <xf numFmtId="0" fontId="2" fillId="0" borderId="0" xfId="0" applyFont="1" applyAlignment="1"/>
    <xf numFmtId="0" fontId="0" fillId="0" borderId="0" xfId="0" applyFill="1"/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0" xfId="0" applyFill="1" applyBorder="1"/>
    <xf numFmtId="0" fontId="3" fillId="0" borderId="2" xfId="0" applyFont="1" applyBorder="1"/>
    <xf numFmtId="0" fontId="0" fillId="0" borderId="2" xfId="0" applyBorder="1"/>
    <xf numFmtId="1" fontId="1" fillId="0" borderId="2" xfId="1" applyNumberFormat="1" applyBorder="1"/>
    <xf numFmtId="0" fontId="0" fillId="0" borderId="3" xfId="0" applyBorder="1"/>
    <xf numFmtId="164" fontId="3" fillId="0" borderId="2" xfId="1" applyNumberFormat="1" applyFont="1" applyFill="1" applyBorder="1" applyAlignment="1">
      <alignment horizontal="left" indent="1"/>
    </xf>
    <xf numFmtId="0" fontId="0" fillId="0" borderId="4" xfId="0" applyBorder="1"/>
    <xf numFmtId="0" fontId="0" fillId="0" borderId="5" xfId="0" applyBorder="1"/>
    <xf numFmtId="0" fontId="3" fillId="0" borderId="2" xfId="0" applyFont="1" applyFill="1" applyBorder="1" applyAlignment="1">
      <alignment wrapText="1"/>
    </xf>
    <xf numFmtId="0" fontId="0" fillId="0" borderId="0" xfId="0" applyBorder="1"/>
    <xf numFmtId="0" fontId="3" fillId="0" borderId="0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2" xfId="0" applyFill="1" applyBorder="1"/>
    <xf numFmtId="0" fontId="3" fillId="0" borderId="2" xfId="0" applyFont="1" applyFill="1" applyBorder="1"/>
    <xf numFmtId="164" fontId="0" fillId="0" borderId="2" xfId="0" applyNumberFormat="1" applyFill="1" applyBorder="1"/>
    <xf numFmtId="1" fontId="1" fillId="0" borderId="2" xfId="1" applyNumberFormat="1" applyFill="1" applyBorder="1"/>
    <xf numFmtId="0" fontId="0" fillId="0" borderId="3" xfId="0" applyFill="1" applyBorder="1"/>
    <xf numFmtId="6" fontId="3" fillId="0" borderId="2" xfId="0" applyNumberFormat="1" applyFont="1" applyFill="1" applyBorder="1" applyAlignment="1">
      <alignment wrapText="1"/>
    </xf>
    <xf numFmtId="6" fontId="3" fillId="0" borderId="4" xfId="0" applyNumberFormat="1" applyFont="1" applyBorder="1" applyAlignment="1">
      <alignment wrapText="1"/>
    </xf>
    <xf numFmtId="6" fontId="3" fillId="0" borderId="2" xfId="0" applyNumberFormat="1" applyFont="1" applyBorder="1" applyAlignment="1">
      <alignment wrapText="1"/>
    </xf>
    <xf numFmtId="0" fontId="3" fillId="0" borderId="4" xfId="0" applyFont="1" applyBorder="1"/>
    <xf numFmtId="0" fontId="0" fillId="0" borderId="1" xfId="0" applyFill="1" applyBorder="1" applyAlignment="1">
      <alignment horizontal="center"/>
    </xf>
    <xf numFmtId="0" fontId="0" fillId="0" borderId="4" xfId="0" applyFill="1" applyBorder="1"/>
    <xf numFmtId="0" fontId="3" fillId="0" borderId="4" xfId="0" applyFont="1" applyFill="1" applyBorder="1" applyAlignment="1">
      <alignment wrapText="1"/>
    </xf>
    <xf numFmtId="0" fontId="4" fillId="0" borderId="2" xfId="0" applyFont="1" applyFill="1" applyBorder="1"/>
    <xf numFmtId="0" fontId="4" fillId="0" borderId="2" xfId="0" applyFont="1" applyBorder="1"/>
    <xf numFmtId="0" fontId="4" fillId="0" borderId="4" xfId="0" applyFont="1" applyBorder="1"/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2" xfId="1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0" xfId="0" applyFont="1" applyFill="1" applyBorder="1"/>
    <xf numFmtId="164" fontId="3" fillId="0" borderId="0" xfId="1" applyNumberFormat="1" applyFont="1" applyFill="1" applyBorder="1" applyAlignment="1">
      <alignment horizontal="left" indent="1"/>
    </xf>
    <xf numFmtId="164" fontId="0" fillId="0" borderId="0" xfId="0" applyNumberFormat="1" applyFill="1" applyBorder="1"/>
    <xf numFmtId="1" fontId="1" fillId="0" borderId="0" xfId="1" applyNumberForma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0" borderId="2" xfId="1" applyNumberFormat="1" applyFont="1" applyBorder="1"/>
    <xf numFmtId="0" fontId="4" fillId="2" borderId="2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6" fontId="3" fillId="2" borderId="0" xfId="0" applyNumberFormat="1" applyFont="1" applyFill="1" applyBorder="1" applyAlignment="1">
      <alignment wrapText="1"/>
    </xf>
    <xf numFmtId="164" fontId="3" fillId="2" borderId="2" xfId="1" applyNumberFormat="1" applyFont="1" applyFill="1" applyBorder="1" applyAlignment="1">
      <alignment horizontal="left" indent="1"/>
    </xf>
    <xf numFmtId="164" fontId="0" fillId="2" borderId="2" xfId="0" applyNumberFormat="1" applyFill="1" applyBorder="1"/>
    <xf numFmtId="164" fontId="3" fillId="2" borderId="4" xfId="1" applyNumberFormat="1" applyFont="1" applyFill="1" applyBorder="1" applyAlignment="1">
      <alignment horizontal="center" wrapText="1"/>
    </xf>
    <xf numFmtId="6" fontId="3" fillId="2" borderId="4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4" fillId="3" borderId="4" xfId="0" applyFont="1" applyFill="1" applyBorder="1"/>
    <xf numFmtId="0" fontId="3" fillId="3" borderId="4" xfId="0" applyFont="1" applyFill="1" applyBorder="1"/>
    <xf numFmtId="0" fontId="3" fillId="3" borderId="4" xfId="0" applyFont="1" applyFill="1" applyBorder="1" applyAlignment="1">
      <alignment wrapText="1"/>
    </xf>
    <xf numFmtId="6" fontId="3" fillId="3" borderId="4" xfId="0" applyNumberFormat="1" applyFont="1" applyFill="1" applyBorder="1" applyAlignment="1">
      <alignment wrapText="1"/>
    </xf>
    <xf numFmtId="164" fontId="1" fillId="3" borderId="2" xfId="1" applyNumberFormat="1" applyFill="1" applyBorder="1"/>
    <xf numFmtId="164" fontId="0" fillId="3" borderId="2" xfId="0" applyNumberFormat="1" applyFill="1" applyBorder="1"/>
    <xf numFmtId="1" fontId="1" fillId="2" borderId="2" xfId="1" applyNumberFormat="1" applyFill="1" applyBorder="1"/>
    <xf numFmtId="0" fontId="0" fillId="2" borderId="6" xfId="0" applyFill="1" applyBorder="1"/>
    <xf numFmtId="0" fontId="0" fillId="2" borderId="2" xfId="0" applyFill="1" applyBorder="1"/>
    <xf numFmtId="1" fontId="1" fillId="3" borderId="2" xfId="1" applyNumberFormat="1" applyFill="1" applyBorder="1"/>
    <xf numFmtId="0" fontId="0" fillId="3" borderId="2" xfId="0" applyFill="1" applyBorder="1"/>
    <xf numFmtId="0" fontId="3" fillId="0" borderId="4" xfId="0" applyFont="1" applyFill="1" applyBorder="1"/>
    <xf numFmtId="0" fontId="0" fillId="0" borderId="5" xfId="0" applyFill="1" applyBorder="1"/>
    <xf numFmtId="0" fontId="3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0" fillId="2" borderId="1" xfId="0" applyFill="1" applyBorder="1" applyAlignment="1">
      <alignment horizontal="center"/>
    </xf>
    <xf numFmtId="0" fontId="1" fillId="0" borderId="4" xfId="0" applyFont="1" applyBorder="1"/>
    <xf numFmtId="0" fontId="1" fillId="0" borderId="4" xfId="0" applyFont="1" applyFill="1" applyBorder="1"/>
    <xf numFmtId="0" fontId="1" fillId="4" borderId="2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6" fontId="1" fillId="0" borderId="4" xfId="0" applyNumberFormat="1" applyFont="1" applyFill="1" applyBorder="1" applyAlignment="1">
      <alignment wrapText="1"/>
    </xf>
    <xf numFmtId="164" fontId="1" fillId="0" borderId="2" xfId="1" applyNumberFormat="1" applyFont="1" applyFill="1" applyBorder="1"/>
    <xf numFmtId="164" fontId="1" fillId="0" borderId="2" xfId="0" applyNumberFormat="1" applyFont="1" applyFill="1" applyBorder="1"/>
    <xf numFmtId="164" fontId="1" fillId="0" borderId="2" xfId="1" applyNumberFormat="1" applyFont="1" applyFill="1" applyBorder="1" applyAlignment="1">
      <alignment horizontal="left" indent="1"/>
    </xf>
    <xf numFmtId="6" fontId="1" fillId="0" borderId="4" xfId="0" applyNumberFormat="1" applyFont="1" applyBorder="1" applyAlignment="1">
      <alignment wrapText="1"/>
    </xf>
    <xf numFmtId="164" fontId="1" fillId="0" borderId="2" xfId="1" applyNumberFormat="1" applyFont="1" applyBorder="1"/>
    <xf numFmtId="6" fontId="1" fillId="0" borderId="4" xfId="0" applyNumberFormat="1" applyFont="1" applyFill="1" applyBorder="1" applyAlignment="1">
      <alignment horizontal="right" wrapText="1"/>
    </xf>
    <xf numFmtId="6" fontId="1" fillId="0" borderId="2" xfId="0" applyNumberFormat="1" applyFont="1" applyFill="1" applyBorder="1" applyAlignment="1">
      <alignment wrapText="1"/>
    </xf>
    <xf numFmtId="0" fontId="1" fillId="0" borderId="0" xfId="0" applyFont="1" applyBorder="1" applyAlignment="1">
      <alignment horizontal="center" wrapText="1"/>
    </xf>
    <xf numFmtId="164" fontId="1" fillId="0" borderId="0" xfId="1" applyNumberFormat="1" applyFont="1" applyFill="1" applyBorder="1" applyAlignment="1">
      <alignment horizontal="left" indent="1"/>
    </xf>
    <xf numFmtId="164" fontId="1" fillId="0" borderId="0" xfId="0" applyNumberFormat="1" applyFont="1" applyFill="1" applyBorder="1"/>
    <xf numFmtId="164" fontId="1" fillId="0" borderId="0" xfId="0" applyNumberFormat="1" applyFont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64" fontId="1" fillId="0" borderId="0" xfId="0" applyNumberFormat="1" applyFont="1" applyFill="1"/>
    <xf numFmtId="0" fontId="1" fillId="0" borderId="1" xfId="0" applyFont="1" applyFill="1" applyBorder="1"/>
    <xf numFmtId="0" fontId="1" fillId="0" borderId="0" xfId="0" applyFont="1" applyFill="1" applyBorder="1"/>
    <xf numFmtId="1" fontId="1" fillId="0" borderId="2" xfId="1" applyNumberFormat="1" applyFont="1" applyFill="1" applyBorder="1"/>
    <xf numFmtId="0" fontId="1" fillId="0" borderId="3" xfId="0" applyFont="1" applyFill="1" applyBorder="1"/>
    <xf numFmtId="0" fontId="1" fillId="0" borderId="5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64" fontId="1" fillId="0" borderId="4" xfId="0" applyNumberFormat="1" applyFont="1" applyFill="1" applyBorder="1" applyAlignment="1"/>
    <xf numFmtId="164" fontId="1" fillId="0" borderId="2" xfId="1" applyNumberFormat="1" applyFont="1" applyFill="1" applyBorder="1" applyAlignment="1">
      <alignment horizontal="left"/>
    </xf>
    <xf numFmtId="164" fontId="1" fillId="0" borderId="2" xfId="0" applyNumberFormat="1" applyFont="1" applyFill="1" applyBorder="1" applyAlignment="1"/>
    <xf numFmtId="164" fontId="1" fillId="0" borderId="4" xfId="0" applyNumberFormat="1" applyFont="1" applyFill="1" applyBorder="1" applyAlignment="1">
      <alignment horizontal="right"/>
    </xf>
    <xf numFmtId="164" fontId="1" fillId="0" borderId="2" xfId="1" applyNumberFormat="1" applyFont="1" applyFill="1" applyBorder="1" applyAlignment="1"/>
    <xf numFmtId="164" fontId="1" fillId="0" borderId="2" xfId="0" applyNumberFormat="1" applyFont="1" applyFill="1" applyBorder="1" applyAlignment="1">
      <alignment horizontal="right"/>
    </xf>
    <xf numFmtId="0" fontId="1" fillId="5" borderId="8" xfId="0" applyFont="1" applyFill="1" applyBorder="1" applyAlignment="1">
      <alignment horizontal="center"/>
    </xf>
    <xf numFmtId="0" fontId="1" fillId="5" borderId="2" xfId="0" applyFont="1" applyFill="1" applyBorder="1" applyAlignment="1">
      <alignment wrapText="1"/>
    </xf>
    <xf numFmtId="164" fontId="1" fillId="5" borderId="2" xfId="1" applyNumberFormat="1" applyFont="1" applyFill="1" applyBorder="1" applyAlignment="1">
      <alignment horizontal="left"/>
    </xf>
    <xf numFmtId="164" fontId="1" fillId="5" borderId="2" xfId="0" applyNumberFormat="1" applyFont="1" applyFill="1" applyBorder="1" applyAlignment="1"/>
    <xf numFmtId="1" fontId="1" fillId="5" borderId="2" xfId="1" applyNumberFormat="1" applyFont="1" applyFill="1" applyBorder="1"/>
    <xf numFmtId="0" fontId="1" fillId="5" borderId="2" xfId="0" applyFont="1" applyFill="1" applyBorder="1"/>
    <xf numFmtId="6" fontId="1" fillId="0" borderId="0" xfId="0" applyNumberFormat="1" applyFont="1" applyFill="1"/>
    <xf numFmtId="0" fontId="1" fillId="5" borderId="3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2" xfId="0" applyFont="1" applyFill="1" applyBorder="1"/>
    <xf numFmtId="0" fontId="1" fillId="6" borderId="2" xfId="0" applyFont="1" applyFill="1" applyBorder="1" applyAlignment="1">
      <alignment wrapText="1"/>
    </xf>
    <xf numFmtId="0" fontId="1" fillId="6" borderId="8" xfId="0" applyFont="1" applyFill="1" applyBorder="1" applyAlignment="1">
      <alignment horizontal="center"/>
    </xf>
    <xf numFmtId="0" fontId="1" fillId="6" borderId="4" xfId="0" applyFont="1" applyFill="1" applyBorder="1"/>
    <xf numFmtId="164" fontId="1" fillId="7" borderId="4" xfId="0" applyNumberFormat="1" applyFont="1" applyFill="1" applyBorder="1" applyAlignment="1"/>
    <xf numFmtId="164" fontId="1" fillId="7" borderId="2" xfId="1" applyNumberFormat="1" applyFont="1" applyFill="1" applyBorder="1" applyAlignment="1">
      <alignment horizontal="left"/>
    </xf>
    <xf numFmtId="164" fontId="1" fillId="7" borderId="2" xfId="0" applyNumberFormat="1" applyFont="1" applyFill="1" applyBorder="1" applyAlignment="1"/>
    <xf numFmtId="0" fontId="1" fillId="7" borderId="2" xfId="0" applyFont="1" applyFill="1" applyBorder="1"/>
    <xf numFmtId="1" fontId="1" fillId="7" borderId="2" xfId="1" applyNumberFormat="1" applyFont="1" applyFill="1" applyBorder="1"/>
    <xf numFmtId="0" fontId="1" fillId="7" borderId="3" xfId="0" applyFont="1" applyFill="1" applyBorder="1"/>
    <xf numFmtId="0" fontId="1" fillId="7" borderId="4" xfId="0" applyFont="1" applyFill="1" applyBorder="1"/>
    <xf numFmtId="0" fontId="1" fillId="7" borderId="5" xfId="0" applyFont="1" applyFill="1" applyBorder="1"/>
    <xf numFmtId="0" fontId="1" fillId="7" borderId="5" xfId="0" applyFont="1" applyFill="1" applyBorder="1" applyAlignment="1">
      <alignment wrapText="1"/>
    </xf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/>
    <xf numFmtId="0" fontId="9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" fillId="7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" fillId="7" borderId="12" xfId="0" applyFont="1" applyFill="1" applyBorder="1"/>
    <xf numFmtId="0" fontId="1" fillId="0" borderId="6" xfId="0" applyFont="1" applyFill="1" applyBorder="1" applyAlignment="1">
      <alignment horizontal="center"/>
    </xf>
    <xf numFmtId="14" fontId="1" fillId="0" borderId="0" xfId="0" applyNumberFormat="1" applyFont="1" applyFill="1" applyAlignment="1">
      <alignment horizontal="center"/>
    </xf>
    <xf numFmtId="0" fontId="1" fillId="8" borderId="2" xfId="0" applyFont="1" applyFill="1" applyBorder="1"/>
    <xf numFmtId="0" fontId="1" fillId="9" borderId="2" xfId="0" applyFont="1" applyFill="1" applyBorder="1"/>
    <xf numFmtId="0" fontId="1" fillId="0" borderId="14" xfId="0" applyFont="1" applyFill="1" applyBorder="1"/>
    <xf numFmtId="1" fontId="1" fillId="7" borderId="15" xfId="1" applyNumberFormat="1" applyFont="1" applyFill="1" applyBorder="1"/>
    <xf numFmtId="1" fontId="1" fillId="9" borderId="16" xfId="1" applyNumberFormat="1" applyFont="1" applyFill="1" applyBorder="1"/>
    <xf numFmtId="1" fontId="1" fillId="7" borderId="16" xfId="1" applyNumberFormat="1" applyFont="1" applyFill="1" applyBorder="1"/>
    <xf numFmtId="1" fontId="1" fillId="8" borderId="16" xfId="1" applyNumberFormat="1" applyFont="1" applyFill="1" applyBorder="1"/>
    <xf numFmtId="1" fontId="1" fillId="7" borderId="16" xfId="1" applyNumberFormat="1" applyFont="1" applyFill="1" applyBorder="1" applyAlignment="1">
      <alignment vertical="center"/>
    </xf>
    <xf numFmtId="1" fontId="1" fillId="0" borderId="16" xfId="1" applyNumberFormat="1" applyFont="1" applyFill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9" borderId="17" xfId="0" applyFont="1" applyFill="1" applyBorder="1" applyAlignment="1">
      <alignment horizontal="center" vertical="center" wrapText="1"/>
    </xf>
    <xf numFmtId="0" fontId="9" fillId="9" borderId="18" xfId="0" applyFont="1" applyFill="1" applyBorder="1" applyAlignment="1">
      <alignment vertical="center" wrapText="1"/>
    </xf>
    <xf numFmtId="0" fontId="9" fillId="10" borderId="18" xfId="0" applyFont="1" applyFill="1" applyBorder="1" applyAlignment="1">
      <alignment vertical="center" wrapText="1"/>
    </xf>
    <xf numFmtId="0" fontId="9" fillId="10" borderId="18" xfId="0" applyFont="1" applyFill="1" applyBorder="1" applyAlignment="1">
      <alignment vertical="center"/>
    </xf>
    <xf numFmtId="0" fontId="9" fillId="10" borderId="21" xfId="0" applyFont="1" applyFill="1" applyBorder="1" applyAlignment="1">
      <alignment vertical="center"/>
    </xf>
    <xf numFmtId="0" fontId="9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horizontal="center" vertical="center"/>
    </xf>
    <xf numFmtId="0" fontId="9" fillId="9" borderId="24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vertical="center" wrapText="1"/>
    </xf>
    <xf numFmtId="0" fontId="9" fillId="7" borderId="18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9" borderId="27" xfId="0" applyFont="1" applyFill="1" applyBorder="1" applyAlignment="1">
      <alignment horizontal="center" vertical="center" wrapText="1"/>
    </xf>
    <xf numFmtId="0" fontId="9" fillId="9" borderId="28" xfId="0" applyFont="1" applyFill="1" applyBorder="1" applyAlignment="1">
      <alignment vertical="center" wrapText="1"/>
    </xf>
    <xf numFmtId="0" fontId="9" fillId="9" borderId="32" xfId="0" applyFont="1" applyFill="1" applyBorder="1" applyAlignment="1">
      <alignment horizontal="center" vertical="center" wrapText="1"/>
    </xf>
    <xf numFmtId="3" fontId="2" fillId="10" borderId="21" xfId="1" applyNumberFormat="1" applyFont="1" applyFill="1" applyBorder="1" applyAlignment="1">
      <alignment vertical="center" wrapText="1"/>
    </xf>
    <xf numFmtId="0" fontId="9" fillId="10" borderId="18" xfId="0" applyFont="1" applyFill="1" applyBorder="1" applyAlignment="1">
      <alignment horizontal="center"/>
    </xf>
    <xf numFmtId="0" fontId="9" fillId="10" borderId="18" xfId="0" applyFont="1" applyFill="1" applyBorder="1" applyAlignment="1">
      <alignment wrapText="1"/>
    </xf>
    <xf numFmtId="0" fontId="9" fillId="10" borderId="18" xfId="0" applyFont="1" applyFill="1" applyBorder="1"/>
    <xf numFmtId="0" fontId="9" fillId="10" borderId="18" xfId="0" applyFont="1" applyFill="1" applyBorder="1" applyAlignment="1">
      <alignment horizontal="center" vertical="center" wrapText="1"/>
    </xf>
    <xf numFmtId="3" fontId="2" fillId="10" borderId="21" xfId="0" applyNumberFormat="1" applyFont="1" applyFill="1" applyBorder="1" applyAlignment="1">
      <alignment vertical="center" wrapText="1"/>
    </xf>
    <xf numFmtId="3" fontId="2" fillId="10" borderId="21" xfId="1" applyNumberFormat="1" applyFont="1" applyFill="1" applyBorder="1" applyAlignment="1">
      <alignment vertical="center"/>
    </xf>
    <xf numFmtId="3" fontId="2" fillId="7" borderId="21" xfId="1" applyNumberFormat="1" applyFont="1" applyFill="1" applyBorder="1" applyAlignment="1">
      <alignment vertical="center" wrapText="1"/>
    </xf>
    <xf numFmtId="3" fontId="2" fillId="0" borderId="21" xfId="1" applyNumberFormat="1" applyFont="1" applyFill="1" applyBorder="1" applyAlignment="1">
      <alignment vertical="center" wrapText="1"/>
    </xf>
    <xf numFmtId="3" fontId="2" fillId="0" borderId="21" xfId="0" applyNumberFormat="1" applyFont="1" applyFill="1" applyBorder="1" applyAlignment="1">
      <alignment vertical="center"/>
    </xf>
    <xf numFmtId="3" fontId="2" fillId="0" borderId="21" xfId="1" applyNumberFormat="1" applyFont="1" applyFill="1" applyBorder="1" applyAlignment="1">
      <alignment vertical="center"/>
    </xf>
    <xf numFmtId="164" fontId="12" fillId="0" borderId="23" xfId="1" applyNumberFormat="1" applyFont="1" applyFill="1" applyBorder="1" applyAlignment="1">
      <alignment horizontal="left" vertical="center" wrapText="1"/>
    </xf>
    <xf numFmtId="0" fontId="9" fillId="10" borderId="33" xfId="0" applyFont="1" applyFill="1" applyBorder="1"/>
    <xf numFmtId="0" fontId="9" fillId="10" borderId="33" xfId="0" applyFont="1" applyFill="1" applyBorder="1" applyAlignment="1">
      <alignment vertical="center"/>
    </xf>
    <xf numFmtId="0" fontId="9" fillId="7" borderId="33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34" xfId="0" applyFont="1" applyFill="1" applyBorder="1" applyAlignment="1">
      <alignment vertical="center"/>
    </xf>
    <xf numFmtId="3" fontId="2" fillId="10" borderId="35" xfId="0" applyNumberFormat="1" applyFont="1" applyFill="1" applyBorder="1" applyAlignment="1">
      <alignment vertical="center" wrapText="1"/>
    </xf>
    <xf numFmtId="3" fontId="2" fillId="7" borderId="35" xfId="0" applyNumberFormat="1" applyFont="1" applyFill="1" applyBorder="1" applyAlignment="1">
      <alignment vertical="center" wrapText="1"/>
    </xf>
    <xf numFmtId="164" fontId="12" fillId="0" borderId="36" xfId="1" applyNumberFormat="1" applyFont="1" applyFill="1" applyBorder="1" applyAlignment="1">
      <alignment horizontal="left" vertical="center" wrapText="1"/>
    </xf>
    <xf numFmtId="0" fontId="1" fillId="0" borderId="37" xfId="0" applyFont="1" applyFill="1" applyBorder="1"/>
    <xf numFmtId="0" fontId="9" fillId="10" borderId="21" xfId="0" applyFont="1" applyFill="1" applyBorder="1"/>
    <xf numFmtId="0" fontId="1" fillId="0" borderId="38" xfId="0" applyFont="1" applyFill="1" applyBorder="1"/>
    <xf numFmtId="0" fontId="9" fillId="10" borderId="39" xfId="0" applyFont="1" applyFill="1" applyBorder="1"/>
    <xf numFmtId="0" fontId="9" fillId="10" borderId="39" xfId="0" applyFont="1" applyFill="1" applyBorder="1" applyAlignment="1">
      <alignment horizontal="center" vertical="center"/>
    </xf>
    <xf numFmtId="0" fontId="1" fillId="0" borderId="40" xfId="0" applyFont="1" applyFill="1" applyBorder="1"/>
    <xf numFmtId="0" fontId="9" fillId="10" borderId="24" xfId="0" applyFont="1" applyFill="1" applyBorder="1"/>
    <xf numFmtId="165" fontId="2" fillId="10" borderId="21" xfId="0" applyNumberFormat="1" applyFont="1" applyFill="1" applyBorder="1"/>
    <xf numFmtId="165" fontId="2" fillId="10" borderId="35" xfId="0" applyNumberFormat="1" applyFont="1" applyFill="1" applyBorder="1"/>
    <xf numFmtId="3" fontId="2" fillId="7" borderId="21" xfId="1" applyNumberFormat="1" applyFont="1" applyFill="1" applyBorder="1" applyAlignment="1">
      <alignment vertical="center"/>
    </xf>
    <xf numFmtId="0" fontId="1" fillId="0" borderId="41" xfId="0" applyFont="1" applyFill="1" applyBorder="1"/>
    <xf numFmtId="0" fontId="9" fillId="0" borderId="0" xfId="0" applyFont="1" applyFill="1" applyAlignment="1">
      <alignment horizontal="center"/>
    </xf>
    <xf numFmtId="1" fontId="1" fillId="7" borderId="15" xfId="1" applyNumberFormat="1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9" fillId="10" borderId="27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vertical="center" wrapText="1"/>
    </xf>
    <xf numFmtId="0" fontId="9" fillId="10" borderId="30" xfId="0" applyFont="1" applyFill="1" applyBorder="1" applyAlignment="1">
      <alignment vertical="center"/>
    </xf>
    <xf numFmtId="0" fontId="9" fillId="10" borderId="32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1" fontId="1" fillId="0" borderId="16" xfId="1" applyNumberFormat="1" applyFont="1" applyFill="1" applyBorder="1"/>
    <xf numFmtId="0" fontId="9" fillId="0" borderId="17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" fillId="0" borderId="43" xfId="0" applyFont="1" applyFill="1" applyBorder="1" applyAlignment="1">
      <alignment horizontal="center"/>
    </xf>
    <xf numFmtId="49" fontId="16" fillId="0" borderId="11" xfId="0" applyNumberFormat="1" applyFont="1" applyFill="1" applyBorder="1" applyAlignment="1">
      <alignment horizontal="left" vertical="center" wrapText="1"/>
    </xf>
    <xf numFmtId="49" fontId="16" fillId="0" borderId="11" xfId="0" applyNumberFormat="1" applyFont="1" applyFill="1" applyBorder="1" applyAlignment="1">
      <alignment horizontal="left" vertical="center"/>
    </xf>
    <xf numFmtId="49" fontId="9" fillId="7" borderId="13" xfId="0" applyNumberFormat="1" applyFont="1" applyFill="1" applyBorder="1" applyAlignment="1">
      <alignment horizontal="center" vertical="center"/>
    </xf>
    <xf numFmtId="49" fontId="9" fillId="0" borderId="42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49" fontId="9" fillId="0" borderId="41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0" fontId="1" fillId="0" borderId="45" xfId="0" applyFont="1" applyFill="1" applyBorder="1"/>
    <xf numFmtId="0" fontId="1" fillId="0" borderId="44" xfId="0" applyFont="1" applyFill="1" applyBorder="1"/>
    <xf numFmtId="3" fontId="2" fillId="0" borderId="18" xfId="0" applyNumberFormat="1" applyFont="1" applyFill="1" applyBorder="1" applyAlignment="1">
      <alignment vertical="center" wrapText="1"/>
    </xf>
    <xf numFmtId="3" fontId="2" fillId="0" borderId="46" xfId="0" applyNumberFormat="1" applyFont="1" applyFill="1" applyBorder="1" applyAlignment="1">
      <alignment vertical="center" wrapText="1"/>
    </xf>
    <xf numFmtId="3" fontId="2" fillId="0" borderId="18" xfId="1" applyNumberFormat="1" applyFont="1" applyFill="1" applyBorder="1" applyAlignment="1">
      <alignment vertical="center" wrapText="1"/>
    </xf>
    <xf numFmtId="3" fontId="2" fillId="0" borderId="18" xfId="1" applyNumberFormat="1" applyFont="1" applyFill="1" applyBorder="1" applyAlignment="1">
      <alignment vertical="center"/>
    </xf>
    <xf numFmtId="3" fontId="2" fillId="0" borderId="18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9" fillId="9" borderId="29" xfId="0" applyFont="1" applyFill="1" applyBorder="1" applyAlignment="1">
      <alignment horizontal="left" vertical="center" wrapText="1"/>
    </xf>
    <xf numFmtId="0" fontId="9" fillId="9" borderId="30" xfId="0" applyFont="1" applyFill="1" applyBorder="1" applyAlignment="1">
      <alignment horizontal="left" vertical="center" wrapText="1"/>
    </xf>
    <xf numFmtId="0" fontId="9" fillId="9" borderId="31" xfId="0" applyFont="1" applyFill="1" applyBorder="1" applyAlignment="1">
      <alignment horizontal="left" vertical="center" wrapText="1"/>
    </xf>
    <xf numFmtId="0" fontId="9" fillId="9" borderId="21" xfId="0" applyFont="1" applyFill="1" applyBorder="1" applyAlignment="1">
      <alignment horizontal="left" vertical="center" wrapText="1"/>
    </xf>
    <xf numFmtId="0" fontId="9" fillId="9" borderId="22" xfId="0" applyFont="1" applyFill="1" applyBorder="1" applyAlignment="1">
      <alignment horizontal="left" vertical="center" wrapText="1"/>
    </xf>
    <xf numFmtId="0" fontId="9" fillId="9" borderId="2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48" xfId="0" applyFont="1" applyFill="1" applyBorder="1" applyAlignment="1">
      <alignment vertical="center"/>
    </xf>
    <xf numFmtId="0" fontId="9" fillId="0" borderId="47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vertical="center" wrapText="1"/>
    </xf>
    <xf numFmtId="164" fontId="2" fillId="0" borderId="52" xfId="1" applyNumberFormat="1" applyFont="1" applyFill="1" applyBorder="1" applyAlignment="1">
      <alignment horizontal="left" vertical="center" wrapText="1"/>
    </xf>
    <xf numFmtId="164" fontId="2" fillId="0" borderId="53" xfId="1" applyNumberFormat="1" applyFont="1" applyFill="1" applyBorder="1" applyAlignment="1">
      <alignment horizontal="left" vertical="center" wrapText="1"/>
    </xf>
    <xf numFmtId="164" fontId="2" fillId="0" borderId="18" xfId="1" applyNumberFormat="1" applyFont="1" applyFill="1" applyBorder="1" applyAlignment="1">
      <alignment horizontal="left" vertical="center" wrapText="1"/>
    </xf>
    <xf numFmtId="164" fontId="2" fillId="0" borderId="46" xfId="1" applyNumberFormat="1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304746</xdr:colOff>
      <xdr:row>18</xdr:row>
      <xdr:rowOff>135467</xdr:rowOff>
    </xdr:from>
    <xdr:to>
      <xdr:col>23</xdr:col>
      <xdr:colOff>385180</xdr:colOff>
      <xdr:row>27</xdr:row>
      <xdr:rowOff>50801</xdr:rowOff>
    </xdr:to>
    <xdr:sp macro="" textlink="">
      <xdr:nvSpPr>
        <xdr:cNvPr id="4" name="TextBox 3"/>
        <xdr:cNvSpPr txBox="1"/>
      </xdr:nvSpPr>
      <xdr:spPr>
        <a:xfrm>
          <a:off x="15968079" y="6891867"/>
          <a:ext cx="2916768" cy="38777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400" b="1"/>
            <a:t>NOTES: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</a:t>
          </a:r>
          <a:r>
            <a:rPr lang="en-US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funding level is $320,000 - $40,000 (reserve) + $50,000 (unspent 2014 task) = </a:t>
          </a:r>
          <a:r>
            <a:rPr lang="en-US" sz="14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$330,000</a:t>
          </a:r>
          <a:endParaRPr lang="en-US" sz="1400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At the meeting, TN-68/IL 89 ($80k),  TTI-75/LA-51</a:t>
          </a:r>
          <a:r>
            <a:rPr lang="en-US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($58k)and  TX-88  ($25k) were tied. The group discussed , voted and decided to fund </a:t>
          </a:r>
          <a:r>
            <a:rPr lang="en-US" sz="14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</a:t>
          </a:r>
          <a:r>
            <a:rPr lang="en-US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two smaller projects. </a:t>
          </a:r>
          <a:endParaRPr lang="en-US" sz="1400" i="1"/>
        </a:p>
        <a:p>
          <a:endParaRPr lang="en-US" sz="1400" i="1"/>
        </a:p>
        <a:p>
          <a:r>
            <a:rPr lang="en-US" sz="1400" i="1"/>
            <a:t>3)</a:t>
          </a:r>
          <a:r>
            <a:rPr lang="en-US" sz="14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supplemental vote was held after the meeting (via email) between TX-88 and FHWA-87 (same rank and cost) and TX-88 was chosen.</a:t>
          </a:r>
          <a:endParaRPr lang="en-US" sz="1400" b="1" i="1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209552</xdr:colOff>
      <xdr:row>0</xdr:row>
      <xdr:rowOff>230718</xdr:rowOff>
    </xdr:from>
    <xdr:to>
      <xdr:col>23</xdr:col>
      <xdr:colOff>131235</xdr:colOff>
      <xdr:row>2</xdr:row>
      <xdr:rowOff>201084</xdr:rowOff>
    </xdr:to>
    <xdr:sp macro="" textlink="">
      <xdr:nvSpPr>
        <xdr:cNvPr id="5" name="TextBox 4"/>
        <xdr:cNvSpPr txBox="1"/>
      </xdr:nvSpPr>
      <xdr:spPr>
        <a:xfrm>
          <a:off x="15491885" y="230718"/>
          <a:ext cx="2694517" cy="552449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GREEN</a:t>
          </a:r>
          <a:r>
            <a:rPr lang="en-US" sz="1400" b="1" baseline="0"/>
            <a:t> HILIGHTED PROJECTS were funded for 2015 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tabSelected="1" zoomScale="90" zoomScaleNormal="90" workbookViewId="0">
      <pane xSplit="2" ySplit="4" topLeftCell="C17" activePane="bottomRight" state="frozen"/>
      <selection pane="topRight" activeCell="D1" sqref="D1"/>
      <selection pane="bottomLeft" activeCell="A6" sqref="A6"/>
      <selection pane="bottomRight" activeCell="B26" sqref="B26"/>
    </sheetView>
  </sheetViews>
  <sheetFormatPr defaultColWidth="9.109375" defaultRowHeight="13.2" x14ac:dyDescent="0.25"/>
  <cols>
    <col min="1" max="1" width="15.44140625" style="105" customWidth="1"/>
    <col min="2" max="2" width="88.88671875" style="94" customWidth="1"/>
    <col min="3" max="3" width="14.88671875" style="95" customWidth="1"/>
    <col min="4" max="4" width="25.33203125" style="95" customWidth="1"/>
    <col min="5" max="15" width="4.6640625" style="95" customWidth="1"/>
    <col min="16" max="16" width="6.6640625" style="95" customWidth="1"/>
    <col min="17" max="17" width="8.6640625" style="95" customWidth="1"/>
    <col min="18" max="19" width="6.6640625" style="95" hidden="1" customWidth="1"/>
    <col min="20" max="20" width="14" style="95" customWidth="1"/>
    <col min="21" max="16384" width="9.109375" style="95"/>
  </cols>
  <sheetData>
    <row r="1" spans="1:22" ht="17.399999999999999" x14ac:dyDescent="0.3">
      <c r="A1" s="255" t="s">
        <v>0</v>
      </c>
      <c r="B1" s="255"/>
      <c r="C1" s="255"/>
      <c r="D1" s="255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190"/>
      <c r="Q1" s="226"/>
      <c r="R1" s="226"/>
      <c r="S1" s="226"/>
    </row>
    <row r="2" spans="1:22" ht="28.2" x14ac:dyDescent="0.5">
      <c r="A2" s="256" t="s">
        <v>248</v>
      </c>
      <c r="B2" s="256"/>
      <c r="C2" s="256"/>
      <c r="D2" s="256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91"/>
      <c r="Q2" s="142"/>
      <c r="R2" s="142"/>
      <c r="S2" s="142"/>
    </row>
    <row r="3" spans="1:22" ht="18" customHeight="1" thickBot="1" x14ac:dyDescent="0.3">
      <c r="A3" s="149"/>
      <c r="C3" s="96"/>
      <c r="D3" s="96"/>
      <c r="P3" s="101"/>
    </row>
    <row r="4" spans="1:22" s="244" customFormat="1" ht="18" thickBot="1" x14ac:dyDescent="0.3">
      <c r="A4" s="247" t="s">
        <v>249</v>
      </c>
      <c r="B4" s="238" t="s">
        <v>5</v>
      </c>
      <c r="C4" s="239" t="s">
        <v>252</v>
      </c>
      <c r="D4" s="239" t="s">
        <v>284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1"/>
      <c r="R4" s="242"/>
      <c r="S4" s="243"/>
      <c r="U4" s="245"/>
      <c r="V4" s="246"/>
    </row>
    <row r="5" spans="1:22" ht="14.25" customHeight="1" x14ac:dyDescent="0.25">
      <c r="A5" s="237"/>
      <c r="B5" s="77"/>
      <c r="C5" s="249"/>
      <c r="D5" s="248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217"/>
      <c r="Q5" s="220"/>
      <c r="U5" s="225"/>
    </row>
    <row r="6" spans="1:22" ht="35.1" customHeight="1" x14ac:dyDescent="0.25">
      <c r="A6" s="181" t="s">
        <v>290</v>
      </c>
      <c r="B6" s="159" t="s">
        <v>224</v>
      </c>
      <c r="C6" s="250" t="s">
        <v>126</v>
      </c>
      <c r="D6" s="251" t="s">
        <v>163</v>
      </c>
      <c r="E6" s="210"/>
      <c r="F6" s="160"/>
      <c r="G6" s="160"/>
      <c r="H6" s="160"/>
      <c r="I6" s="160"/>
      <c r="J6" s="160"/>
      <c r="K6" s="160"/>
      <c r="L6" s="160"/>
      <c r="M6" s="160"/>
      <c r="N6" s="160"/>
      <c r="O6" s="161"/>
      <c r="P6" s="233"/>
      <c r="Q6" s="171"/>
      <c r="R6" s="234"/>
      <c r="S6" s="71"/>
      <c r="U6" s="225"/>
      <c r="V6" s="101"/>
    </row>
    <row r="7" spans="1:22" ht="35.1" customHeight="1" x14ac:dyDescent="0.25">
      <c r="A7" s="181" t="s">
        <v>291</v>
      </c>
      <c r="B7" s="159" t="s">
        <v>280</v>
      </c>
      <c r="C7" s="250" t="s">
        <v>281</v>
      </c>
      <c r="D7" s="251" t="s">
        <v>139</v>
      </c>
      <c r="E7" s="210"/>
      <c r="F7" s="160"/>
      <c r="G7" s="160"/>
      <c r="H7" s="160"/>
      <c r="I7" s="160"/>
      <c r="J7" s="160"/>
      <c r="K7" s="160"/>
      <c r="L7" s="160"/>
      <c r="M7" s="160"/>
      <c r="N7" s="160"/>
      <c r="O7" s="161"/>
      <c r="P7" s="233"/>
      <c r="Q7" s="171"/>
      <c r="R7" s="234"/>
      <c r="S7" s="71"/>
      <c r="U7" s="225"/>
      <c r="V7" s="101"/>
    </row>
    <row r="8" spans="1:22" ht="35.1" customHeight="1" x14ac:dyDescent="0.25">
      <c r="A8" s="181" t="s">
        <v>292</v>
      </c>
      <c r="B8" s="159" t="s">
        <v>289</v>
      </c>
      <c r="C8" s="250" t="s">
        <v>178</v>
      </c>
      <c r="D8" s="251" t="s">
        <v>138</v>
      </c>
      <c r="E8" s="210"/>
      <c r="F8" s="160"/>
      <c r="G8" s="160"/>
      <c r="H8" s="160"/>
      <c r="I8" s="160"/>
      <c r="J8" s="160"/>
      <c r="K8" s="160"/>
      <c r="L8" s="160"/>
      <c r="M8" s="160"/>
      <c r="N8" s="160"/>
      <c r="O8" s="161"/>
      <c r="P8" s="233"/>
      <c r="Q8" s="171"/>
      <c r="R8" s="234"/>
      <c r="S8" s="71"/>
      <c r="U8" s="225"/>
      <c r="V8" s="101"/>
    </row>
    <row r="9" spans="1:22" ht="35.1" customHeight="1" x14ac:dyDescent="0.25">
      <c r="A9" s="181" t="s">
        <v>293</v>
      </c>
      <c r="B9" s="159" t="s">
        <v>227</v>
      </c>
      <c r="C9" s="250" t="s">
        <v>178</v>
      </c>
      <c r="D9" s="251" t="s">
        <v>138</v>
      </c>
      <c r="E9" s="210"/>
      <c r="F9" s="160"/>
      <c r="G9" s="160"/>
      <c r="H9" s="160"/>
      <c r="I9" s="160"/>
      <c r="J9" s="160"/>
      <c r="K9" s="160"/>
      <c r="L9" s="160"/>
      <c r="M9" s="160"/>
      <c r="N9" s="160"/>
      <c r="O9" s="161"/>
      <c r="P9" s="233"/>
      <c r="Q9" s="171"/>
      <c r="R9" s="234"/>
      <c r="S9" s="71"/>
      <c r="U9" s="225"/>
      <c r="V9" s="101"/>
    </row>
    <row r="10" spans="1:22" ht="35.1" customHeight="1" x14ac:dyDescent="0.25">
      <c r="A10" s="181" t="s">
        <v>250</v>
      </c>
      <c r="B10" s="159" t="s">
        <v>251</v>
      </c>
      <c r="C10" s="250" t="s">
        <v>253</v>
      </c>
      <c r="D10" s="251" t="s">
        <v>241</v>
      </c>
      <c r="E10" s="210"/>
      <c r="F10" s="160"/>
      <c r="G10" s="160"/>
      <c r="H10" s="160"/>
      <c r="I10" s="160"/>
      <c r="J10" s="160"/>
      <c r="K10" s="160"/>
      <c r="L10" s="160"/>
      <c r="M10" s="160"/>
      <c r="N10" s="160"/>
      <c r="O10" s="161"/>
      <c r="P10" s="233"/>
      <c r="Q10" s="171"/>
      <c r="R10" s="234"/>
      <c r="S10" s="71"/>
      <c r="U10" s="225"/>
      <c r="V10" s="101"/>
    </row>
    <row r="11" spans="1:22" ht="35.1" customHeight="1" x14ac:dyDescent="0.25">
      <c r="A11" s="181" t="s">
        <v>254</v>
      </c>
      <c r="B11" s="159" t="s">
        <v>255</v>
      </c>
      <c r="C11" s="250" t="s">
        <v>253</v>
      </c>
      <c r="D11" s="251" t="s">
        <v>138</v>
      </c>
      <c r="E11" s="210"/>
      <c r="F11" s="160"/>
      <c r="G11" s="160"/>
      <c r="H11" s="160"/>
      <c r="I11" s="160"/>
      <c r="J11" s="160"/>
      <c r="K11" s="160"/>
      <c r="L11" s="160"/>
      <c r="M11" s="160"/>
      <c r="N11" s="160"/>
      <c r="O11" s="161"/>
      <c r="P11" s="233"/>
      <c r="Q11" s="171"/>
      <c r="R11" s="234"/>
      <c r="S11" s="71"/>
      <c r="U11" s="225"/>
      <c r="V11" s="101"/>
    </row>
    <row r="12" spans="1:22" ht="35.1" customHeight="1" x14ac:dyDescent="0.25">
      <c r="A12" s="181" t="s">
        <v>256</v>
      </c>
      <c r="B12" s="159" t="s">
        <v>257</v>
      </c>
      <c r="C12" s="252" t="s">
        <v>253</v>
      </c>
      <c r="D12" s="251" t="s">
        <v>285</v>
      </c>
      <c r="E12" s="210"/>
      <c r="F12" s="160"/>
      <c r="G12" s="160"/>
      <c r="H12" s="160"/>
      <c r="I12" s="160"/>
      <c r="J12" s="160"/>
      <c r="K12" s="160"/>
      <c r="L12" s="160"/>
      <c r="M12" s="160"/>
      <c r="N12" s="160"/>
      <c r="O12" s="161"/>
      <c r="P12" s="233"/>
      <c r="Q12" s="171"/>
      <c r="R12" s="234"/>
      <c r="S12" s="71"/>
      <c r="T12" s="101"/>
      <c r="U12" s="225"/>
      <c r="V12" s="101"/>
    </row>
    <row r="13" spans="1:22" ht="35.1" customHeight="1" x14ac:dyDescent="0.25">
      <c r="A13" s="181" t="s">
        <v>258</v>
      </c>
      <c r="B13" s="159" t="s">
        <v>259</v>
      </c>
      <c r="C13" s="253" t="s">
        <v>253</v>
      </c>
      <c r="D13" s="251" t="s">
        <v>138</v>
      </c>
      <c r="E13" s="210"/>
      <c r="F13" s="160"/>
      <c r="G13" s="160"/>
      <c r="H13" s="160"/>
      <c r="I13" s="160"/>
      <c r="J13" s="160"/>
      <c r="K13" s="160"/>
      <c r="L13" s="160"/>
      <c r="M13" s="160"/>
      <c r="N13" s="160"/>
      <c r="O13" s="161"/>
      <c r="P13" s="171"/>
      <c r="Q13" s="171"/>
      <c r="R13" s="158"/>
      <c r="S13" s="144"/>
      <c r="T13" s="101"/>
      <c r="U13" s="225"/>
      <c r="V13" s="101"/>
    </row>
    <row r="14" spans="1:22" ht="35.1" customHeight="1" x14ac:dyDescent="0.25">
      <c r="A14" s="181" t="s">
        <v>260</v>
      </c>
      <c r="B14" s="159" t="s">
        <v>261</v>
      </c>
      <c r="C14" s="252" t="s">
        <v>253</v>
      </c>
      <c r="D14" s="251" t="s">
        <v>138</v>
      </c>
      <c r="E14" s="210"/>
      <c r="F14" s="160"/>
      <c r="G14" s="160"/>
      <c r="H14" s="160"/>
      <c r="I14" s="160"/>
      <c r="J14" s="160"/>
      <c r="K14" s="160"/>
      <c r="L14" s="160"/>
      <c r="M14" s="160"/>
      <c r="N14" s="160"/>
      <c r="O14" s="161"/>
      <c r="P14" s="171"/>
      <c r="Q14" s="171"/>
      <c r="R14" s="158"/>
      <c r="S14" s="144"/>
      <c r="T14" s="101"/>
      <c r="U14" s="225"/>
      <c r="V14" s="101"/>
    </row>
    <row r="15" spans="1:22" ht="35.1" customHeight="1" x14ac:dyDescent="0.25">
      <c r="A15" s="181" t="s">
        <v>262</v>
      </c>
      <c r="B15" s="159" t="s">
        <v>263</v>
      </c>
      <c r="C15" s="252" t="s">
        <v>264</v>
      </c>
      <c r="D15" s="251" t="s">
        <v>286</v>
      </c>
      <c r="E15" s="210"/>
      <c r="F15" s="160"/>
      <c r="G15" s="160"/>
      <c r="H15" s="160"/>
      <c r="I15" s="160"/>
      <c r="J15" s="160"/>
      <c r="K15" s="160"/>
      <c r="L15" s="160"/>
      <c r="M15" s="160"/>
      <c r="N15" s="160"/>
      <c r="O15" s="161"/>
      <c r="P15" s="171"/>
      <c r="Q15" s="171"/>
      <c r="R15" s="234"/>
      <c r="S15" s="71"/>
      <c r="T15" s="101"/>
      <c r="U15" s="225"/>
      <c r="V15" s="101"/>
    </row>
    <row r="16" spans="1:22" ht="35.1" customHeight="1" x14ac:dyDescent="0.25">
      <c r="A16" s="181" t="s">
        <v>265</v>
      </c>
      <c r="B16" s="159" t="s">
        <v>267</v>
      </c>
      <c r="C16" s="252" t="s">
        <v>268</v>
      </c>
      <c r="D16" s="251" t="s">
        <v>163</v>
      </c>
      <c r="E16" s="210"/>
      <c r="F16" s="160"/>
      <c r="G16" s="160"/>
      <c r="H16" s="160"/>
      <c r="I16" s="160"/>
      <c r="J16" s="160"/>
      <c r="K16" s="160"/>
      <c r="L16" s="160"/>
      <c r="M16" s="160"/>
      <c r="N16" s="160"/>
      <c r="O16" s="161"/>
      <c r="P16" s="171"/>
      <c r="Q16" s="171"/>
      <c r="R16" s="234"/>
      <c r="S16" s="71"/>
      <c r="U16" s="225"/>
      <c r="V16" s="101"/>
    </row>
    <row r="17" spans="1:22" ht="35.1" customHeight="1" x14ac:dyDescent="0.25">
      <c r="A17" s="181" t="s">
        <v>266</v>
      </c>
      <c r="B17" s="159" t="s">
        <v>269</v>
      </c>
      <c r="C17" s="252" t="s">
        <v>268</v>
      </c>
      <c r="D17" s="251" t="s">
        <v>287</v>
      </c>
      <c r="E17" s="210"/>
      <c r="F17" s="160"/>
      <c r="G17" s="160"/>
      <c r="H17" s="160"/>
      <c r="I17" s="160"/>
      <c r="J17" s="160"/>
      <c r="K17" s="160"/>
      <c r="L17" s="160"/>
      <c r="M17" s="160"/>
      <c r="N17" s="160"/>
      <c r="O17" s="161"/>
      <c r="P17" s="171"/>
      <c r="Q17" s="171"/>
      <c r="R17" s="234"/>
      <c r="S17" s="71"/>
      <c r="U17" s="225"/>
      <c r="V17" s="101"/>
    </row>
    <row r="18" spans="1:22" ht="35.1" customHeight="1" x14ac:dyDescent="0.25">
      <c r="A18" s="181" t="s">
        <v>270</v>
      </c>
      <c r="B18" s="159" t="s">
        <v>275</v>
      </c>
      <c r="C18" s="254" t="s">
        <v>142</v>
      </c>
      <c r="D18" s="251" t="s">
        <v>138</v>
      </c>
      <c r="E18" s="210"/>
      <c r="F18" s="160"/>
      <c r="G18" s="160"/>
      <c r="H18" s="160"/>
      <c r="I18" s="160"/>
      <c r="J18" s="160"/>
      <c r="K18" s="160"/>
      <c r="L18" s="160"/>
      <c r="M18" s="160"/>
      <c r="N18" s="160"/>
      <c r="O18" s="161"/>
      <c r="P18" s="171"/>
      <c r="Q18" s="171"/>
      <c r="R18" s="234"/>
      <c r="S18" s="71"/>
      <c r="U18" s="225"/>
      <c r="V18" s="101"/>
    </row>
    <row r="19" spans="1:22" ht="35.1" customHeight="1" x14ac:dyDescent="0.25">
      <c r="A19" s="181" t="s">
        <v>271</v>
      </c>
      <c r="B19" s="159" t="s">
        <v>276</v>
      </c>
      <c r="C19" s="253" t="s">
        <v>142</v>
      </c>
      <c r="D19" s="251" t="s">
        <v>138</v>
      </c>
      <c r="E19" s="210"/>
      <c r="F19" s="160"/>
      <c r="G19" s="160"/>
      <c r="H19" s="160"/>
      <c r="I19" s="160"/>
      <c r="J19" s="160"/>
      <c r="K19" s="160"/>
      <c r="L19" s="160"/>
      <c r="M19" s="160"/>
      <c r="N19" s="160"/>
      <c r="O19" s="161"/>
      <c r="P19" s="171"/>
      <c r="Q19" s="171"/>
      <c r="R19" s="234"/>
      <c r="S19" s="71"/>
      <c r="U19" s="225"/>
      <c r="V19" s="101"/>
    </row>
    <row r="20" spans="1:22" ht="35.1" customHeight="1" x14ac:dyDescent="0.25">
      <c r="A20" s="181" t="s">
        <v>272</v>
      </c>
      <c r="B20" s="159" t="s">
        <v>277</v>
      </c>
      <c r="C20" s="252" t="s">
        <v>142</v>
      </c>
      <c r="D20" s="251" t="s">
        <v>139</v>
      </c>
      <c r="E20" s="210"/>
      <c r="F20" s="160"/>
      <c r="G20" s="160"/>
      <c r="H20" s="160"/>
      <c r="I20" s="160"/>
      <c r="J20" s="160"/>
      <c r="K20" s="160"/>
      <c r="L20" s="160"/>
      <c r="M20" s="160"/>
      <c r="N20" s="160"/>
      <c r="O20" s="161"/>
      <c r="P20" s="171"/>
      <c r="Q20" s="171"/>
      <c r="R20" s="158"/>
      <c r="S20" s="144"/>
      <c r="U20" s="225"/>
      <c r="V20" s="101"/>
    </row>
    <row r="21" spans="1:22" ht="35.1" customHeight="1" x14ac:dyDescent="0.25">
      <c r="A21" s="181" t="s">
        <v>273</v>
      </c>
      <c r="B21" s="159" t="s">
        <v>278</v>
      </c>
      <c r="C21" s="252" t="s">
        <v>142</v>
      </c>
      <c r="D21" s="251" t="s">
        <v>288</v>
      </c>
      <c r="E21" s="210"/>
      <c r="F21" s="160"/>
      <c r="G21" s="160"/>
      <c r="H21" s="160"/>
      <c r="I21" s="160"/>
      <c r="J21" s="160"/>
      <c r="K21" s="160"/>
      <c r="L21" s="160"/>
      <c r="M21" s="160"/>
      <c r="N21" s="160"/>
      <c r="O21" s="161"/>
      <c r="P21" s="171"/>
      <c r="Q21" s="171"/>
      <c r="R21" s="158"/>
      <c r="S21" s="144"/>
      <c r="U21" s="225"/>
      <c r="V21" s="101"/>
    </row>
    <row r="22" spans="1:22" ht="35.1" customHeight="1" x14ac:dyDescent="0.25">
      <c r="A22" s="181" t="s">
        <v>274</v>
      </c>
      <c r="B22" s="159" t="s">
        <v>279</v>
      </c>
      <c r="C22" s="252" t="s">
        <v>142</v>
      </c>
      <c r="D22" s="251" t="s">
        <v>163</v>
      </c>
      <c r="E22" s="210"/>
      <c r="F22" s="160"/>
      <c r="G22" s="160"/>
      <c r="H22" s="160"/>
      <c r="I22" s="160"/>
      <c r="J22" s="160"/>
      <c r="K22" s="160"/>
      <c r="L22" s="160"/>
      <c r="M22" s="160"/>
      <c r="N22" s="160"/>
      <c r="O22" s="161"/>
      <c r="P22" s="171"/>
      <c r="Q22" s="171"/>
      <c r="R22" s="158"/>
      <c r="S22" s="144"/>
      <c r="V22" s="101"/>
    </row>
    <row r="23" spans="1:22" ht="35.1" customHeight="1" x14ac:dyDescent="0.25">
      <c r="A23" s="235" t="s">
        <v>282</v>
      </c>
      <c r="B23" s="159" t="s">
        <v>283</v>
      </c>
      <c r="C23" s="252" t="s">
        <v>177</v>
      </c>
      <c r="D23" s="251" t="s">
        <v>287</v>
      </c>
      <c r="E23" s="210"/>
      <c r="F23" s="160"/>
      <c r="G23" s="160"/>
      <c r="H23" s="160"/>
      <c r="I23" s="160"/>
      <c r="J23" s="160"/>
      <c r="K23" s="160"/>
      <c r="L23" s="160"/>
      <c r="M23" s="160"/>
      <c r="N23" s="160"/>
      <c r="O23" s="161"/>
      <c r="P23" s="171"/>
      <c r="Q23" s="171"/>
      <c r="R23" s="158"/>
      <c r="S23" s="144"/>
    </row>
    <row r="24" spans="1:22" ht="35.1" customHeight="1" x14ac:dyDescent="0.25">
      <c r="A24" s="235" t="s">
        <v>295</v>
      </c>
      <c r="B24" s="159" t="s">
        <v>296</v>
      </c>
      <c r="C24" s="275" t="s">
        <v>126</v>
      </c>
      <c r="D24" s="276" t="s">
        <v>241</v>
      </c>
      <c r="E24" s="267"/>
      <c r="F24" s="268"/>
      <c r="G24" s="268"/>
      <c r="H24" s="268"/>
      <c r="I24" s="268"/>
      <c r="J24" s="268"/>
      <c r="K24" s="268"/>
      <c r="L24" s="268"/>
      <c r="M24" s="268"/>
      <c r="N24" s="268"/>
      <c r="O24" s="269"/>
      <c r="P24" s="270"/>
      <c r="Q24" s="270"/>
      <c r="R24" s="158"/>
      <c r="S24" s="144"/>
    </row>
    <row r="25" spans="1:22" ht="35.1" customHeight="1" x14ac:dyDescent="0.25">
      <c r="A25" s="235" t="s">
        <v>297</v>
      </c>
      <c r="B25" s="159" t="s">
        <v>298</v>
      </c>
      <c r="C25" s="275" t="s">
        <v>178</v>
      </c>
      <c r="D25" s="276" t="s">
        <v>288</v>
      </c>
      <c r="E25" s="267"/>
      <c r="F25" s="268"/>
      <c r="G25" s="268"/>
      <c r="H25" s="268"/>
      <c r="I25" s="268"/>
      <c r="J25" s="268"/>
      <c r="K25" s="268"/>
      <c r="L25" s="268"/>
      <c r="M25" s="268"/>
      <c r="N25" s="268"/>
      <c r="O25" s="269"/>
      <c r="P25" s="270"/>
      <c r="Q25" s="270"/>
      <c r="R25" s="158"/>
      <c r="S25" s="144"/>
    </row>
    <row r="26" spans="1:22" ht="35.1" customHeight="1" x14ac:dyDescent="0.25">
      <c r="A26" s="235"/>
      <c r="B26" s="159"/>
      <c r="C26" s="275"/>
      <c r="D26" s="276"/>
      <c r="E26" s="267"/>
      <c r="F26" s="268"/>
      <c r="G26" s="268"/>
      <c r="H26" s="268"/>
      <c r="I26" s="268"/>
      <c r="J26" s="268"/>
      <c r="K26" s="268"/>
      <c r="L26" s="268"/>
      <c r="M26" s="268"/>
      <c r="N26" s="268"/>
      <c r="O26" s="269"/>
      <c r="P26" s="270"/>
      <c r="Q26" s="270"/>
      <c r="R26" s="158"/>
      <c r="S26" s="144"/>
    </row>
    <row r="27" spans="1:22" ht="35.1" customHeight="1" x14ac:dyDescent="0.25">
      <c r="A27" s="235"/>
      <c r="B27" s="159"/>
      <c r="C27" s="275"/>
      <c r="D27" s="276"/>
      <c r="E27" s="267"/>
      <c r="F27" s="268"/>
      <c r="G27" s="268"/>
      <c r="H27" s="268"/>
      <c r="I27" s="268"/>
      <c r="J27" s="268"/>
      <c r="K27" s="268"/>
      <c r="L27" s="268"/>
      <c r="M27" s="268"/>
      <c r="N27" s="268"/>
      <c r="O27" s="269"/>
      <c r="P27" s="270"/>
      <c r="Q27" s="270"/>
      <c r="R27" s="158"/>
      <c r="S27" s="144"/>
    </row>
    <row r="28" spans="1:22" ht="35.1" customHeight="1" thickBot="1" x14ac:dyDescent="0.3">
      <c r="A28" s="271"/>
      <c r="B28" s="272"/>
      <c r="C28" s="273"/>
      <c r="D28" s="274"/>
      <c r="E28" s="211"/>
      <c r="F28" s="169"/>
      <c r="G28" s="169"/>
      <c r="H28" s="169"/>
      <c r="I28" s="169"/>
      <c r="J28" s="169"/>
      <c r="K28" s="169"/>
      <c r="L28" s="169"/>
      <c r="M28" s="169"/>
      <c r="N28" s="169"/>
      <c r="O28" s="170"/>
      <c r="P28" s="174"/>
      <c r="Q28" s="174"/>
      <c r="R28" s="158"/>
      <c r="S28" s="144"/>
      <c r="V28" s="101"/>
    </row>
    <row r="29" spans="1:22" x14ac:dyDescent="0.25">
      <c r="C29" s="99"/>
      <c r="D29" s="99"/>
    </row>
    <row r="30" spans="1:22" x14ac:dyDescent="0.25">
      <c r="A30" s="106" t="s">
        <v>294</v>
      </c>
    </row>
    <row r="32" spans="1:22" x14ac:dyDescent="0.25">
      <c r="A32" s="236"/>
    </row>
    <row r="33" spans="1:1" x14ac:dyDescent="0.25">
      <c r="A33" s="145"/>
    </row>
  </sheetData>
  <mergeCells count="2">
    <mergeCell ref="A1:D1"/>
    <mergeCell ref="A2:D2"/>
  </mergeCells>
  <pageMargins left="0.25" right="0.25" top="0.75" bottom="0.75" header="0.3" footer="0.3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pane xSplit="2" ySplit="4" topLeftCell="C11" activePane="bottomRight" state="frozen"/>
      <selection pane="topRight" activeCell="D1" sqref="D1"/>
      <selection pane="bottomLeft" activeCell="A6" sqref="A6"/>
      <selection pane="bottomRight" activeCell="A14" sqref="A14:XFD14"/>
    </sheetView>
  </sheetViews>
  <sheetFormatPr defaultColWidth="9.109375" defaultRowHeight="13.2" x14ac:dyDescent="0.25"/>
  <cols>
    <col min="1" max="1" width="15.44140625" style="105" customWidth="1"/>
    <col min="2" max="2" width="116.109375" style="94" customWidth="1"/>
    <col min="3" max="4" width="14.88671875" style="95" customWidth="1"/>
    <col min="5" max="15" width="4.6640625" style="95" customWidth="1"/>
    <col min="16" max="16" width="6.6640625" style="95" customWidth="1"/>
    <col min="17" max="17" width="8.6640625" style="95" customWidth="1"/>
    <col min="18" max="19" width="6.6640625" style="95" hidden="1" customWidth="1"/>
    <col min="20" max="20" width="14" style="95" customWidth="1"/>
    <col min="21" max="16384" width="9.109375" style="95"/>
  </cols>
  <sheetData>
    <row r="1" spans="1:22" ht="17.399999999999999" x14ac:dyDescent="0.3">
      <c r="A1" s="255" t="s">
        <v>0</v>
      </c>
      <c r="B1" s="257"/>
      <c r="C1" s="257"/>
      <c r="D1" s="180"/>
      <c r="E1" s="137"/>
      <c r="F1" s="137"/>
      <c r="G1" s="137"/>
      <c r="H1" s="141"/>
      <c r="I1" s="137"/>
      <c r="J1" s="137"/>
      <c r="K1" s="137"/>
      <c r="L1" s="137"/>
      <c r="M1" s="137"/>
      <c r="N1" s="137"/>
      <c r="O1" s="137"/>
      <c r="P1" s="190"/>
      <c r="Q1" s="137"/>
      <c r="R1" s="137"/>
      <c r="S1" s="137"/>
    </row>
    <row r="2" spans="1:22" ht="28.2" x14ac:dyDescent="0.5">
      <c r="A2" s="256" t="s">
        <v>215</v>
      </c>
      <c r="B2" s="258"/>
      <c r="C2" s="258"/>
      <c r="D2" s="189"/>
      <c r="E2" s="138"/>
      <c r="F2" s="138"/>
      <c r="G2" s="138"/>
      <c r="H2" s="142"/>
      <c r="I2" s="138"/>
      <c r="J2" s="138"/>
      <c r="K2" s="138"/>
      <c r="L2" s="138"/>
      <c r="M2" s="138"/>
      <c r="N2" s="138"/>
      <c r="O2" s="138"/>
      <c r="P2" s="191"/>
      <c r="Q2" s="138"/>
      <c r="R2" s="138"/>
      <c r="S2" s="138"/>
    </row>
    <row r="3" spans="1:22" ht="18" customHeight="1" thickBot="1" x14ac:dyDescent="0.3">
      <c r="A3" s="149">
        <v>41906</v>
      </c>
      <c r="C3" s="96"/>
      <c r="D3" s="96"/>
      <c r="P3" s="101"/>
    </row>
    <row r="4" spans="1:22" ht="30.6" thickBot="1" x14ac:dyDescent="0.3">
      <c r="A4" s="175" t="s">
        <v>159</v>
      </c>
      <c r="B4" s="176" t="s">
        <v>5</v>
      </c>
      <c r="C4" s="177" t="s">
        <v>230</v>
      </c>
      <c r="D4" s="176" t="s">
        <v>231</v>
      </c>
      <c r="E4" s="178" t="s">
        <v>9</v>
      </c>
      <c r="F4" s="178" t="s">
        <v>10</v>
      </c>
      <c r="G4" s="178" t="s">
        <v>169</v>
      </c>
      <c r="H4" s="178" t="s">
        <v>187</v>
      </c>
      <c r="I4" s="178" t="s">
        <v>11</v>
      </c>
      <c r="J4" s="178" t="s">
        <v>12</v>
      </c>
      <c r="K4" s="178" t="s">
        <v>14</v>
      </c>
      <c r="L4" s="178" t="s">
        <v>13</v>
      </c>
      <c r="M4" s="178" t="s">
        <v>39</v>
      </c>
      <c r="N4" s="178" t="s">
        <v>15</v>
      </c>
      <c r="O4" s="178" t="s">
        <v>38</v>
      </c>
      <c r="P4" s="178" t="s">
        <v>1</v>
      </c>
      <c r="Q4" s="179" t="s">
        <v>16</v>
      </c>
      <c r="R4" s="140" t="s">
        <v>1</v>
      </c>
      <c r="S4" s="139" t="s">
        <v>16</v>
      </c>
      <c r="T4" s="95" t="s">
        <v>236</v>
      </c>
      <c r="U4" s="225" t="s">
        <v>170</v>
      </c>
      <c r="V4" s="101"/>
    </row>
    <row r="5" spans="1:22" ht="14.25" customHeight="1" x14ac:dyDescent="0.25">
      <c r="D5" s="215"/>
      <c r="P5" s="217"/>
      <c r="Q5" s="220"/>
      <c r="U5" s="225"/>
    </row>
    <row r="6" spans="1:22" ht="8.25" customHeight="1" x14ac:dyDescent="0.3">
      <c r="A6" s="196"/>
      <c r="B6" s="197"/>
      <c r="C6" s="222"/>
      <c r="D6" s="223"/>
      <c r="E6" s="207"/>
      <c r="F6" s="198"/>
      <c r="G6" s="198"/>
      <c r="H6" s="198"/>
      <c r="I6" s="198"/>
      <c r="J6" s="198"/>
      <c r="K6" s="198"/>
      <c r="L6" s="198"/>
      <c r="M6" s="198"/>
      <c r="N6" s="198"/>
      <c r="O6" s="216"/>
      <c r="P6" s="218"/>
      <c r="Q6" s="221"/>
      <c r="U6" s="225"/>
    </row>
    <row r="7" spans="1:22" ht="35.1" customHeight="1" x14ac:dyDescent="0.25">
      <c r="A7" s="199" t="s">
        <v>195</v>
      </c>
      <c r="B7" s="164" t="s">
        <v>233</v>
      </c>
      <c r="C7" s="200">
        <v>58000</v>
      </c>
      <c r="D7" s="212">
        <f>C7+D6</f>
        <v>58000</v>
      </c>
      <c r="E7" s="208">
        <v>3</v>
      </c>
      <c r="F7" s="165"/>
      <c r="G7" s="165"/>
      <c r="H7" s="165">
        <v>2</v>
      </c>
      <c r="I7" s="165"/>
      <c r="J7" s="165">
        <v>4</v>
      </c>
      <c r="K7" s="165">
        <v>5</v>
      </c>
      <c r="L7" s="165">
        <v>4</v>
      </c>
      <c r="M7" s="165">
        <v>3</v>
      </c>
      <c r="N7" s="165">
        <v>2</v>
      </c>
      <c r="O7" s="166"/>
      <c r="P7" s="219">
        <f t="shared" ref="P7:P28" si="0">SUM(E7:O7)</f>
        <v>23</v>
      </c>
      <c r="Q7" s="173">
        <v>1</v>
      </c>
      <c r="R7" s="154"/>
      <c r="S7" s="151"/>
      <c r="T7" s="95" t="s">
        <v>21</v>
      </c>
      <c r="U7" s="225" t="s">
        <v>239</v>
      </c>
      <c r="V7" s="101"/>
    </row>
    <row r="8" spans="1:22" ht="35.1" customHeight="1" x14ac:dyDescent="0.25">
      <c r="A8" s="199" t="s">
        <v>196</v>
      </c>
      <c r="B8" s="164" t="s">
        <v>234</v>
      </c>
      <c r="C8" s="200">
        <v>6500</v>
      </c>
      <c r="D8" s="212">
        <f>D7+C8</f>
        <v>64500</v>
      </c>
      <c r="E8" s="208">
        <v>4</v>
      </c>
      <c r="F8" s="165"/>
      <c r="G8" s="165">
        <v>5</v>
      </c>
      <c r="H8" s="165"/>
      <c r="I8" s="165"/>
      <c r="J8" s="165"/>
      <c r="K8" s="165">
        <v>1</v>
      </c>
      <c r="L8" s="165"/>
      <c r="M8" s="165">
        <v>2</v>
      </c>
      <c r="N8" s="165">
        <v>5</v>
      </c>
      <c r="O8" s="166">
        <v>3</v>
      </c>
      <c r="P8" s="219">
        <f t="shared" si="0"/>
        <v>20</v>
      </c>
      <c r="Q8" s="173">
        <v>2</v>
      </c>
      <c r="R8" s="155"/>
      <c r="S8" s="131"/>
      <c r="T8" s="95" t="s">
        <v>237</v>
      </c>
      <c r="U8" s="225" t="s">
        <v>139</v>
      </c>
      <c r="V8" s="101"/>
    </row>
    <row r="9" spans="1:22" ht="35.1" customHeight="1" x14ac:dyDescent="0.25">
      <c r="A9" s="199" t="s">
        <v>197</v>
      </c>
      <c r="B9" s="164" t="s">
        <v>186</v>
      </c>
      <c r="C9" s="195">
        <v>76000</v>
      </c>
      <c r="D9" s="212">
        <f t="shared" ref="D9:D28" si="1">D8+C9</f>
        <v>140500</v>
      </c>
      <c r="E9" s="208">
        <v>1</v>
      </c>
      <c r="F9" s="165"/>
      <c r="G9" s="165"/>
      <c r="H9" s="165">
        <v>4</v>
      </c>
      <c r="I9" s="165">
        <v>2</v>
      </c>
      <c r="J9" s="165"/>
      <c r="K9" s="165">
        <v>4</v>
      </c>
      <c r="L9" s="165"/>
      <c r="M9" s="165"/>
      <c r="N9" s="165">
        <v>4</v>
      </c>
      <c r="O9" s="166">
        <v>5</v>
      </c>
      <c r="P9" s="219">
        <f t="shared" si="0"/>
        <v>20</v>
      </c>
      <c r="Q9" s="173">
        <v>2</v>
      </c>
      <c r="R9" s="156"/>
      <c r="S9" s="150"/>
      <c r="T9" s="101" t="s">
        <v>238</v>
      </c>
      <c r="U9" s="225" t="s">
        <v>164</v>
      </c>
      <c r="V9" s="101"/>
    </row>
    <row r="10" spans="1:22" ht="35.1" customHeight="1" x14ac:dyDescent="0.25">
      <c r="A10" s="182" t="s">
        <v>190</v>
      </c>
      <c r="B10" s="164" t="s">
        <v>216</v>
      </c>
      <c r="C10" s="201">
        <v>72000</v>
      </c>
      <c r="D10" s="212">
        <f t="shared" si="1"/>
        <v>212500</v>
      </c>
      <c r="E10" s="208"/>
      <c r="F10" s="165"/>
      <c r="G10" s="165"/>
      <c r="H10" s="165">
        <v>1</v>
      </c>
      <c r="I10" s="165">
        <v>4</v>
      </c>
      <c r="J10" s="165"/>
      <c r="K10" s="165">
        <v>2</v>
      </c>
      <c r="L10" s="165">
        <v>3</v>
      </c>
      <c r="M10" s="165"/>
      <c r="N10" s="165"/>
      <c r="O10" s="166"/>
      <c r="P10" s="173">
        <f t="shared" si="0"/>
        <v>10</v>
      </c>
      <c r="Q10" s="173">
        <v>4</v>
      </c>
      <c r="R10" s="157"/>
      <c r="S10" s="143"/>
      <c r="T10" s="101" t="s">
        <v>237</v>
      </c>
      <c r="U10" s="225" t="s">
        <v>240</v>
      </c>
      <c r="V10" s="101"/>
    </row>
    <row r="11" spans="1:22" ht="35.1" customHeight="1" x14ac:dyDescent="0.25">
      <c r="A11" s="182" t="s">
        <v>203</v>
      </c>
      <c r="B11" s="164" t="s">
        <v>229</v>
      </c>
      <c r="C11" s="195">
        <v>35000</v>
      </c>
      <c r="D11" s="212">
        <f t="shared" si="1"/>
        <v>247500</v>
      </c>
      <c r="E11" s="208"/>
      <c r="F11" s="165"/>
      <c r="G11" s="165"/>
      <c r="H11" s="165"/>
      <c r="I11" s="165"/>
      <c r="J11" s="165">
        <v>5</v>
      </c>
      <c r="K11" s="165"/>
      <c r="L11" s="165"/>
      <c r="M11" s="165">
        <v>5</v>
      </c>
      <c r="N11" s="165"/>
      <c r="O11" s="166"/>
      <c r="P11" s="173">
        <f t="shared" si="0"/>
        <v>10</v>
      </c>
      <c r="Q11" s="173">
        <v>4</v>
      </c>
      <c r="R11" s="157"/>
      <c r="S11" s="143"/>
      <c r="T11" s="101" t="s">
        <v>19</v>
      </c>
      <c r="U11" s="225" t="s">
        <v>241</v>
      </c>
      <c r="V11" s="101"/>
    </row>
    <row r="12" spans="1:22" ht="35.1" customHeight="1" x14ac:dyDescent="0.25">
      <c r="A12" s="182" t="s">
        <v>209</v>
      </c>
      <c r="B12" s="164" t="s">
        <v>235</v>
      </c>
      <c r="C12" s="195">
        <v>58000</v>
      </c>
      <c r="D12" s="212">
        <f t="shared" si="1"/>
        <v>305500</v>
      </c>
      <c r="E12" s="208"/>
      <c r="F12" s="165"/>
      <c r="G12" s="165">
        <v>4</v>
      </c>
      <c r="H12" s="165"/>
      <c r="I12" s="165">
        <v>5</v>
      </c>
      <c r="J12" s="165"/>
      <c r="K12" s="165"/>
      <c r="L12" s="165"/>
      <c r="M12" s="165"/>
      <c r="N12" s="165"/>
      <c r="O12" s="166"/>
      <c r="P12" s="173">
        <f t="shared" si="0"/>
        <v>9</v>
      </c>
      <c r="Q12" s="173">
        <v>6</v>
      </c>
      <c r="R12" s="155"/>
      <c r="S12" s="131"/>
      <c r="T12" s="101" t="s">
        <v>237</v>
      </c>
      <c r="U12" s="225" t="s">
        <v>139</v>
      </c>
      <c r="V12" s="101"/>
    </row>
    <row r="13" spans="1:22" ht="35.1" customHeight="1" x14ac:dyDescent="0.25">
      <c r="A13" s="183" t="s">
        <v>210</v>
      </c>
      <c r="B13" s="185" t="s">
        <v>232</v>
      </c>
      <c r="C13" s="202">
        <v>80000</v>
      </c>
      <c r="D13" s="213">
        <f t="shared" si="1"/>
        <v>385500</v>
      </c>
      <c r="E13" s="209"/>
      <c r="F13" s="186"/>
      <c r="G13" s="186"/>
      <c r="H13" s="186">
        <v>3</v>
      </c>
      <c r="I13" s="186"/>
      <c r="J13" s="186"/>
      <c r="K13" s="186"/>
      <c r="L13" s="186">
        <v>5</v>
      </c>
      <c r="M13" s="186"/>
      <c r="N13" s="186">
        <v>1</v>
      </c>
      <c r="O13" s="187"/>
      <c r="P13" s="188">
        <f t="shared" si="0"/>
        <v>9</v>
      </c>
      <c r="Q13" s="188">
        <v>6</v>
      </c>
      <c r="R13" s="155"/>
      <c r="S13" s="131"/>
      <c r="U13" s="225"/>
      <c r="V13" s="101"/>
    </row>
    <row r="14" spans="1:22" ht="35.1" customHeight="1" x14ac:dyDescent="0.25">
      <c r="A14" s="183" t="s">
        <v>194</v>
      </c>
      <c r="B14" s="159" t="s">
        <v>224</v>
      </c>
      <c r="C14" s="203">
        <v>95000</v>
      </c>
      <c r="D14" s="213">
        <f t="shared" si="1"/>
        <v>480500</v>
      </c>
      <c r="E14" s="210"/>
      <c r="F14" s="160"/>
      <c r="G14" s="160"/>
      <c r="H14" s="160"/>
      <c r="I14" s="160"/>
      <c r="J14" s="160"/>
      <c r="K14" s="160">
        <v>3</v>
      </c>
      <c r="L14" s="160"/>
      <c r="M14" s="160"/>
      <c r="N14" s="160"/>
      <c r="O14" s="161">
        <v>4</v>
      </c>
      <c r="P14" s="171">
        <f t="shared" si="0"/>
        <v>7</v>
      </c>
      <c r="Q14" s="171">
        <v>8</v>
      </c>
      <c r="R14" s="155"/>
      <c r="S14" s="131"/>
      <c r="U14" s="225"/>
      <c r="V14" s="101"/>
    </row>
    <row r="15" spans="1:22" ht="35.1" customHeight="1" x14ac:dyDescent="0.25">
      <c r="A15" s="181" t="s">
        <v>201</v>
      </c>
      <c r="B15" s="159" t="s">
        <v>214</v>
      </c>
      <c r="C15" s="204">
        <v>31000</v>
      </c>
      <c r="D15" s="213">
        <f t="shared" si="1"/>
        <v>511500</v>
      </c>
      <c r="E15" s="210">
        <v>5</v>
      </c>
      <c r="F15" s="160"/>
      <c r="G15" s="160"/>
      <c r="H15" s="160"/>
      <c r="I15" s="160"/>
      <c r="J15" s="160"/>
      <c r="K15" s="160"/>
      <c r="L15" s="160"/>
      <c r="M15" s="160"/>
      <c r="N15" s="160"/>
      <c r="O15" s="161"/>
      <c r="P15" s="171">
        <f t="shared" si="0"/>
        <v>5</v>
      </c>
      <c r="Q15" s="171">
        <v>9</v>
      </c>
      <c r="R15" s="155"/>
      <c r="S15" s="131"/>
      <c r="U15" s="225"/>
      <c r="V15" s="101"/>
    </row>
    <row r="16" spans="1:22" ht="35.1" customHeight="1" x14ac:dyDescent="0.25">
      <c r="A16" s="183" t="s">
        <v>189</v>
      </c>
      <c r="B16" s="185" t="s">
        <v>220</v>
      </c>
      <c r="C16" s="224">
        <v>25000</v>
      </c>
      <c r="D16" s="213">
        <f t="shared" si="1"/>
        <v>536500</v>
      </c>
      <c r="E16" s="209"/>
      <c r="F16" s="186"/>
      <c r="G16" s="186">
        <v>2</v>
      </c>
      <c r="H16" s="186"/>
      <c r="I16" s="186"/>
      <c r="J16" s="186"/>
      <c r="K16" s="186"/>
      <c r="L16" s="186">
        <v>1</v>
      </c>
      <c r="M16" s="186"/>
      <c r="N16" s="186"/>
      <c r="O16" s="187">
        <v>2</v>
      </c>
      <c r="P16" s="188">
        <f t="shared" si="0"/>
        <v>5</v>
      </c>
      <c r="Q16" s="188">
        <v>9</v>
      </c>
      <c r="R16" s="155"/>
      <c r="S16" s="131"/>
      <c r="U16" s="225"/>
      <c r="V16" s="101"/>
    </row>
    <row r="17" spans="1:22" ht="35.1" customHeight="1" x14ac:dyDescent="0.25">
      <c r="A17" s="183" t="s">
        <v>193</v>
      </c>
      <c r="B17" s="159" t="s">
        <v>227</v>
      </c>
      <c r="C17" s="203">
        <v>110000</v>
      </c>
      <c r="D17" s="213">
        <f t="shared" si="1"/>
        <v>646500</v>
      </c>
      <c r="E17" s="210"/>
      <c r="F17" s="160"/>
      <c r="G17" s="160"/>
      <c r="H17" s="160">
        <v>5</v>
      </c>
      <c r="I17" s="160"/>
      <c r="J17" s="160"/>
      <c r="K17" s="160"/>
      <c r="L17" s="160"/>
      <c r="M17" s="160"/>
      <c r="N17" s="160"/>
      <c r="O17" s="161"/>
      <c r="P17" s="171">
        <f t="shared" si="0"/>
        <v>5</v>
      </c>
      <c r="Q17" s="171">
        <v>9</v>
      </c>
      <c r="R17" s="157"/>
      <c r="S17" s="143"/>
      <c r="U17" s="225"/>
      <c r="V17" s="101"/>
    </row>
    <row r="18" spans="1:22" ht="35.1" customHeight="1" x14ac:dyDescent="0.25">
      <c r="A18" s="182" t="s">
        <v>198</v>
      </c>
      <c r="B18" s="164" t="s">
        <v>221</v>
      </c>
      <c r="C18" s="195">
        <v>25000</v>
      </c>
      <c r="D18" s="212">
        <f t="shared" si="1"/>
        <v>671500</v>
      </c>
      <c r="E18" s="208"/>
      <c r="F18" s="165"/>
      <c r="G18" s="165">
        <v>1</v>
      </c>
      <c r="H18" s="165"/>
      <c r="I18" s="165"/>
      <c r="J18" s="165"/>
      <c r="K18" s="165"/>
      <c r="L18" s="165"/>
      <c r="M18" s="165">
        <v>4</v>
      </c>
      <c r="N18" s="165"/>
      <c r="O18" s="166"/>
      <c r="P18" s="173">
        <f t="shared" si="0"/>
        <v>5</v>
      </c>
      <c r="Q18" s="173">
        <v>9</v>
      </c>
      <c r="R18" s="157"/>
      <c r="S18" s="143"/>
      <c r="T18" s="95" t="s">
        <v>238</v>
      </c>
      <c r="U18" s="225" t="s">
        <v>239</v>
      </c>
      <c r="V18" s="101"/>
    </row>
    <row r="19" spans="1:22" ht="35.1" customHeight="1" x14ac:dyDescent="0.25">
      <c r="A19" s="183" t="s">
        <v>242</v>
      </c>
      <c r="B19" s="159" t="s">
        <v>208</v>
      </c>
      <c r="C19" s="203">
        <v>50000</v>
      </c>
      <c r="D19" s="213">
        <f t="shared" si="1"/>
        <v>721500</v>
      </c>
      <c r="E19" s="210"/>
      <c r="F19" s="160"/>
      <c r="G19" s="160">
        <v>3</v>
      </c>
      <c r="H19" s="160"/>
      <c r="I19" s="160"/>
      <c r="J19" s="160"/>
      <c r="K19" s="160"/>
      <c r="L19" s="160"/>
      <c r="M19" s="160">
        <v>1</v>
      </c>
      <c r="N19" s="160"/>
      <c r="O19" s="161">
        <v>1</v>
      </c>
      <c r="P19" s="171">
        <f t="shared" si="0"/>
        <v>5</v>
      </c>
      <c r="Q19" s="171">
        <v>9</v>
      </c>
      <c r="R19" s="157"/>
      <c r="S19" s="143"/>
      <c r="V19" s="101"/>
    </row>
    <row r="20" spans="1:22" ht="35.1" customHeight="1" x14ac:dyDescent="0.25">
      <c r="A20" s="184" t="s">
        <v>200</v>
      </c>
      <c r="B20" s="159" t="s">
        <v>219</v>
      </c>
      <c r="C20" s="203">
        <v>40000</v>
      </c>
      <c r="D20" s="213">
        <f t="shared" si="1"/>
        <v>761500</v>
      </c>
      <c r="E20" s="210">
        <v>2</v>
      </c>
      <c r="F20" s="160"/>
      <c r="G20" s="160"/>
      <c r="H20" s="160"/>
      <c r="I20" s="160"/>
      <c r="J20" s="160"/>
      <c r="K20" s="160"/>
      <c r="L20" s="160"/>
      <c r="M20" s="160"/>
      <c r="N20" s="160">
        <v>3</v>
      </c>
      <c r="O20" s="161"/>
      <c r="P20" s="171">
        <f t="shared" si="0"/>
        <v>5</v>
      </c>
      <c r="Q20" s="171">
        <v>9</v>
      </c>
      <c r="R20" s="157"/>
      <c r="S20" s="143"/>
    </row>
    <row r="21" spans="1:22" ht="35.1" customHeight="1" x14ac:dyDescent="0.25">
      <c r="A21" s="183" t="s">
        <v>206</v>
      </c>
      <c r="B21" s="159" t="s">
        <v>207</v>
      </c>
      <c r="C21" s="205">
        <v>62000</v>
      </c>
      <c r="D21" s="213">
        <f t="shared" si="1"/>
        <v>823500</v>
      </c>
      <c r="E21" s="210"/>
      <c r="F21" s="160"/>
      <c r="G21" s="160"/>
      <c r="H21" s="160"/>
      <c r="I21" s="160">
        <v>3</v>
      </c>
      <c r="J21" s="160"/>
      <c r="K21" s="160"/>
      <c r="L21" s="160"/>
      <c r="M21" s="160"/>
      <c r="N21" s="160"/>
      <c r="O21" s="161"/>
      <c r="P21" s="171">
        <f t="shared" si="0"/>
        <v>3</v>
      </c>
      <c r="Q21" s="171">
        <v>15</v>
      </c>
      <c r="R21" s="157"/>
      <c r="S21" s="143"/>
    </row>
    <row r="22" spans="1:22" ht="35.1" customHeight="1" x14ac:dyDescent="0.25">
      <c r="A22" s="183" t="s">
        <v>191</v>
      </c>
      <c r="B22" s="159" t="s">
        <v>223</v>
      </c>
      <c r="C22" s="203">
        <v>114000</v>
      </c>
      <c r="D22" s="213">
        <f t="shared" si="1"/>
        <v>937500</v>
      </c>
      <c r="E22" s="210"/>
      <c r="F22" s="160"/>
      <c r="G22" s="160"/>
      <c r="H22" s="160"/>
      <c r="I22" s="160"/>
      <c r="J22" s="160">
        <v>3</v>
      </c>
      <c r="K22" s="160"/>
      <c r="L22" s="160"/>
      <c r="M22" s="160"/>
      <c r="N22" s="160"/>
      <c r="O22" s="161"/>
      <c r="P22" s="171">
        <f t="shared" si="0"/>
        <v>3</v>
      </c>
      <c r="Q22" s="171">
        <v>15</v>
      </c>
      <c r="R22" s="157"/>
      <c r="S22" s="143"/>
      <c r="V22" s="101"/>
    </row>
    <row r="23" spans="1:22" ht="35.1" customHeight="1" x14ac:dyDescent="0.25">
      <c r="A23" s="183" t="s">
        <v>202</v>
      </c>
      <c r="B23" s="159" t="s">
        <v>228</v>
      </c>
      <c r="C23" s="203">
        <v>49000</v>
      </c>
      <c r="D23" s="213">
        <f t="shared" si="1"/>
        <v>986500</v>
      </c>
      <c r="E23" s="210"/>
      <c r="F23" s="160"/>
      <c r="G23" s="160"/>
      <c r="H23" s="160"/>
      <c r="I23" s="160"/>
      <c r="J23" s="160">
        <v>2</v>
      </c>
      <c r="K23" s="160"/>
      <c r="L23" s="160"/>
      <c r="M23" s="160"/>
      <c r="N23" s="160"/>
      <c r="O23" s="161"/>
      <c r="P23" s="171">
        <f t="shared" si="0"/>
        <v>2</v>
      </c>
      <c r="Q23" s="171">
        <v>17</v>
      </c>
      <c r="R23" s="157"/>
      <c r="S23" s="143"/>
    </row>
    <row r="24" spans="1:22" ht="35.1" customHeight="1" x14ac:dyDescent="0.25">
      <c r="A24" s="183" t="s">
        <v>243</v>
      </c>
      <c r="B24" s="159" t="s">
        <v>218</v>
      </c>
      <c r="C24" s="203">
        <v>75000</v>
      </c>
      <c r="D24" s="213">
        <f t="shared" si="1"/>
        <v>1061500</v>
      </c>
      <c r="E24" s="210"/>
      <c r="F24" s="160"/>
      <c r="G24" s="160"/>
      <c r="H24" s="160"/>
      <c r="I24" s="160"/>
      <c r="J24" s="160"/>
      <c r="K24" s="160"/>
      <c r="L24" s="160">
        <v>2</v>
      </c>
      <c r="M24" s="160"/>
      <c r="N24" s="160"/>
      <c r="O24" s="161"/>
      <c r="P24" s="171">
        <f t="shared" si="0"/>
        <v>2</v>
      </c>
      <c r="Q24" s="171">
        <v>17</v>
      </c>
      <c r="R24" s="157"/>
      <c r="S24" s="143"/>
    </row>
    <row r="25" spans="1:22" ht="35.1" customHeight="1" x14ac:dyDescent="0.25">
      <c r="A25" s="181" t="s">
        <v>204</v>
      </c>
      <c r="B25" s="159" t="s">
        <v>100</v>
      </c>
      <c r="C25" s="205">
        <v>90500</v>
      </c>
      <c r="D25" s="213">
        <f t="shared" si="1"/>
        <v>1152000</v>
      </c>
      <c r="E25" s="210"/>
      <c r="F25" s="160"/>
      <c r="G25" s="160"/>
      <c r="H25" s="160"/>
      <c r="I25" s="160">
        <v>1</v>
      </c>
      <c r="J25" s="160"/>
      <c r="K25" s="160"/>
      <c r="L25" s="160"/>
      <c r="M25" s="160"/>
      <c r="N25" s="160"/>
      <c r="O25" s="161"/>
      <c r="P25" s="171">
        <f t="shared" si="0"/>
        <v>1</v>
      </c>
      <c r="Q25" s="171">
        <v>19</v>
      </c>
      <c r="R25" s="157"/>
      <c r="S25" s="143"/>
    </row>
    <row r="26" spans="1:22" ht="35.1" customHeight="1" x14ac:dyDescent="0.25">
      <c r="A26" s="183" t="s">
        <v>192</v>
      </c>
      <c r="B26" s="159" t="s">
        <v>226</v>
      </c>
      <c r="C26" s="203">
        <v>69000</v>
      </c>
      <c r="D26" s="213">
        <f t="shared" si="1"/>
        <v>1221000</v>
      </c>
      <c r="E26" s="210"/>
      <c r="F26" s="160"/>
      <c r="G26" s="160"/>
      <c r="H26" s="160"/>
      <c r="I26" s="160"/>
      <c r="J26" s="160">
        <v>1</v>
      </c>
      <c r="K26" s="160"/>
      <c r="L26" s="160"/>
      <c r="M26" s="160"/>
      <c r="N26" s="160"/>
      <c r="O26" s="161"/>
      <c r="P26" s="171">
        <f t="shared" si="0"/>
        <v>1</v>
      </c>
      <c r="Q26" s="171">
        <v>19</v>
      </c>
      <c r="R26" s="157"/>
      <c r="S26" s="143"/>
    </row>
    <row r="27" spans="1:22" ht="35.1" customHeight="1" x14ac:dyDescent="0.25">
      <c r="A27" s="183" t="s">
        <v>244</v>
      </c>
      <c r="B27" s="159" t="s">
        <v>185</v>
      </c>
      <c r="C27" s="203">
        <v>52000</v>
      </c>
      <c r="D27" s="213">
        <f t="shared" si="1"/>
        <v>1273000</v>
      </c>
      <c r="E27" s="210"/>
      <c r="F27" s="160"/>
      <c r="G27" s="160"/>
      <c r="H27" s="160"/>
      <c r="I27" s="160"/>
      <c r="J27" s="160"/>
      <c r="K27" s="160"/>
      <c r="L27" s="160"/>
      <c r="M27" s="160"/>
      <c r="N27" s="160"/>
      <c r="O27" s="161"/>
      <c r="P27" s="171">
        <f t="shared" si="0"/>
        <v>0</v>
      </c>
      <c r="Q27" s="171"/>
      <c r="R27" s="157"/>
      <c r="S27" s="143"/>
    </row>
    <row r="28" spans="1:22" ht="35.1" customHeight="1" x14ac:dyDescent="0.25">
      <c r="A28" s="184" t="s">
        <v>199</v>
      </c>
      <c r="B28" s="159" t="s">
        <v>217</v>
      </c>
      <c r="C28" s="203">
        <v>100000</v>
      </c>
      <c r="D28" s="213">
        <f t="shared" si="1"/>
        <v>1373000</v>
      </c>
      <c r="E28" s="210"/>
      <c r="F28" s="160"/>
      <c r="G28" s="160"/>
      <c r="H28" s="160"/>
      <c r="I28" s="160"/>
      <c r="J28" s="160"/>
      <c r="K28" s="160"/>
      <c r="L28" s="160"/>
      <c r="M28" s="160"/>
      <c r="N28" s="160"/>
      <c r="O28" s="161"/>
      <c r="P28" s="171">
        <f t="shared" si="0"/>
        <v>0</v>
      </c>
      <c r="Q28" s="171"/>
      <c r="R28" s="157"/>
      <c r="S28" s="143"/>
    </row>
    <row r="29" spans="1:22" ht="35.1" customHeight="1" thickBot="1" x14ac:dyDescent="0.3">
      <c r="A29" s="229" t="s">
        <v>245</v>
      </c>
      <c r="B29" s="230" t="s">
        <v>246</v>
      </c>
      <c r="C29" s="195">
        <v>25798</v>
      </c>
      <c r="D29" s="212">
        <f t="shared" ref="D29" si="2">D28+C29</f>
        <v>1398798</v>
      </c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2"/>
      <c r="Q29" s="232"/>
      <c r="R29" s="227"/>
      <c r="S29" s="228"/>
      <c r="T29" s="95" t="s">
        <v>247</v>
      </c>
      <c r="U29" s="95" t="s">
        <v>164</v>
      </c>
    </row>
    <row r="30" spans="1:22" ht="35.1" customHeight="1" x14ac:dyDescent="0.25">
      <c r="A30" s="192" t="s">
        <v>188</v>
      </c>
      <c r="B30" s="193" t="s">
        <v>222</v>
      </c>
      <c r="C30" s="259" t="s">
        <v>211</v>
      </c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1"/>
      <c r="P30" s="194" t="s">
        <v>213</v>
      </c>
      <c r="Q30" s="194"/>
      <c r="R30" s="152"/>
      <c r="S30" s="148"/>
      <c r="V30" s="101"/>
    </row>
    <row r="31" spans="1:22" ht="35.1" customHeight="1" x14ac:dyDescent="0.25">
      <c r="A31" s="162" t="s">
        <v>205</v>
      </c>
      <c r="B31" s="163" t="s">
        <v>101</v>
      </c>
      <c r="C31" s="262" t="s">
        <v>212</v>
      </c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4"/>
      <c r="P31" s="172" t="s">
        <v>213</v>
      </c>
      <c r="Q31" s="172"/>
      <c r="R31" s="153"/>
      <c r="S31" s="147"/>
      <c r="V31" s="101"/>
    </row>
    <row r="32" spans="1:22" ht="35.1" customHeight="1" thickBot="1" x14ac:dyDescent="0.3">
      <c r="A32" s="167"/>
      <c r="B32" s="168" t="s">
        <v>225</v>
      </c>
      <c r="C32" s="206">
        <f>SUM(C6:C29)</f>
        <v>1398798</v>
      </c>
      <c r="D32" s="214"/>
      <c r="E32" s="211"/>
      <c r="F32" s="169"/>
      <c r="G32" s="169"/>
      <c r="H32" s="169"/>
      <c r="I32" s="169"/>
      <c r="J32" s="169"/>
      <c r="K32" s="169"/>
      <c r="L32" s="169"/>
      <c r="M32" s="169"/>
      <c r="N32" s="169"/>
      <c r="O32" s="170"/>
      <c r="P32" s="174"/>
      <c r="Q32" s="174"/>
      <c r="R32" s="158"/>
      <c r="S32" s="144"/>
      <c r="V32" s="101"/>
    </row>
    <row r="33" spans="1:4" x14ac:dyDescent="0.25">
      <c r="C33" s="99"/>
      <c r="D33" s="99"/>
    </row>
    <row r="34" spans="1:4" x14ac:dyDescent="0.25">
      <c r="A34" s="106"/>
    </row>
    <row r="36" spans="1:4" x14ac:dyDescent="0.25">
      <c r="A36" s="146"/>
    </row>
    <row r="37" spans="1:4" x14ac:dyDescent="0.25">
      <c r="A37" s="145"/>
    </row>
  </sheetData>
  <sortState ref="A5:Q28">
    <sortCondition descending="1" ref="P5:P28"/>
  </sortState>
  <mergeCells count="4">
    <mergeCell ref="A1:C1"/>
    <mergeCell ref="A2:C2"/>
    <mergeCell ref="C30:O30"/>
    <mergeCell ref="C31:O31"/>
  </mergeCells>
  <pageMargins left="0.25" right="0.25" top="0.75" bottom="0.75" header="0.3" footer="0.3"/>
  <pageSetup scale="5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zoomScale="90" zoomScaleNormal="90" workbookViewId="0">
      <pane xSplit="4" ySplit="5" topLeftCell="E21" activePane="bottomRight" state="frozen"/>
      <selection pane="topRight" activeCell="D1" sqref="D1"/>
      <selection pane="bottomLeft" activeCell="A6" sqref="A6"/>
      <selection pane="bottomRight" activeCell="D26" sqref="D26"/>
    </sheetView>
  </sheetViews>
  <sheetFormatPr defaultColWidth="9.109375" defaultRowHeight="13.2" x14ac:dyDescent="0.25"/>
  <cols>
    <col min="1" max="1" width="16.44140625" style="105" customWidth="1"/>
    <col min="2" max="2" width="20.33203125" style="95" customWidth="1"/>
    <col min="3" max="3" width="18.44140625" style="95" bestFit="1" customWidth="1"/>
    <col min="4" max="4" width="41.6640625" style="94" customWidth="1"/>
    <col min="5" max="5" width="16" style="95" customWidth="1"/>
    <col min="6" max="6" width="16.33203125" style="95" bestFit="1" customWidth="1"/>
    <col min="7" max="7" width="19" style="95" bestFit="1" customWidth="1"/>
    <col min="8" max="18" width="6.6640625" style="95" customWidth="1"/>
    <col min="19" max="19" width="8.6640625" style="95" customWidth="1"/>
    <col min="20" max="21" width="6.6640625" style="95" hidden="1" customWidth="1"/>
    <col min="22" max="22" width="32.5546875" style="95" customWidth="1"/>
    <col min="23" max="23" width="21.5546875" style="95" customWidth="1"/>
    <col min="24" max="16384" width="9.109375" style="95"/>
  </cols>
  <sheetData>
    <row r="1" spans="1:26" ht="15" x14ac:dyDescent="0.25">
      <c r="A1" s="265" t="s">
        <v>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</row>
    <row r="2" spans="1:26" ht="15" x14ac:dyDescent="0.25">
      <c r="A2" s="265" t="s">
        <v>124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</row>
    <row r="4" spans="1:26" x14ac:dyDescent="0.25">
      <c r="F4" s="96"/>
    </row>
    <row r="5" spans="1:26" ht="13.8" thickBot="1" x14ac:dyDescent="0.3">
      <c r="A5" s="98" t="s">
        <v>159</v>
      </c>
      <c r="B5" s="98" t="s">
        <v>4</v>
      </c>
      <c r="C5" s="98" t="s">
        <v>170</v>
      </c>
      <c r="D5" s="97" t="s">
        <v>5</v>
      </c>
      <c r="E5" s="98" t="s">
        <v>6</v>
      </c>
      <c r="F5" s="98" t="s">
        <v>7</v>
      </c>
      <c r="G5" s="98" t="s">
        <v>8</v>
      </c>
      <c r="H5" s="98" t="s">
        <v>9</v>
      </c>
      <c r="I5" s="98" t="s">
        <v>10</v>
      </c>
      <c r="J5" s="98" t="s">
        <v>169</v>
      </c>
      <c r="K5" s="98" t="s">
        <v>11</v>
      </c>
      <c r="L5" s="98" t="s">
        <v>12</v>
      </c>
      <c r="M5" s="98" t="s">
        <v>14</v>
      </c>
      <c r="N5" s="98" t="s">
        <v>13</v>
      </c>
      <c r="O5" s="98" t="s">
        <v>39</v>
      </c>
      <c r="P5" s="98" t="s">
        <v>15</v>
      </c>
      <c r="Q5" s="98" t="s">
        <v>38</v>
      </c>
      <c r="R5" s="98"/>
      <c r="S5" s="98" t="s">
        <v>16</v>
      </c>
      <c r="T5" s="100" t="s">
        <v>1</v>
      </c>
      <c r="U5" s="98" t="s">
        <v>16</v>
      </c>
      <c r="V5" s="100" t="s">
        <v>2</v>
      </c>
      <c r="Z5" s="101"/>
    </row>
    <row r="6" spans="1:26" ht="26.4" x14ac:dyDescent="0.25">
      <c r="A6" s="123" t="s">
        <v>182</v>
      </c>
      <c r="B6" s="124" t="s">
        <v>136</v>
      </c>
      <c r="C6" s="125" t="s">
        <v>180</v>
      </c>
      <c r="D6" s="125" t="s">
        <v>175</v>
      </c>
      <c r="E6" s="128">
        <v>200000</v>
      </c>
      <c r="F6" s="129">
        <v>40000</v>
      </c>
      <c r="G6" s="130">
        <f>F6</f>
        <v>40000</v>
      </c>
      <c r="H6" s="131">
        <v>3</v>
      </c>
      <c r="I6" s="131"/>
      <c r="J6" s="131">
        <v>2</v>
      </c>
      <c r="K6" s="131">
        <v>5</v>
      </c>
      <c r="L6" s="131"/>
      <c r="M6" s="131">
        <v>4</v>
      </c>
      <c r="N6" s="131">
        <v>5</v>
      </c>
      <c r="O6" s="131">
        <v>3</v>
      </c>
      <c r="P6" s="131">
        <v>5</v>
      </c>
      <c r="Q6" s="131">
        <v>4</v>
      </c>
      <c r="R6" s="131">
        <f t="shared" ref="R6:R23" si="0">SUM(H6:Q6)</f>
        <v>31</v>
      </c>
      <c r="S6" s="131">
        <v>1</v>
      </c>
      <c r="T6" s="132">
        <f t="shared" ref="T6:T23" si="1">SUM(H6:Q6)</f>
        <v>31</v>
      </c>
      <c r="U6" s="131">
        <f t="shared" ref="U6:U23" si="2">RANK(T6,T$6:T$21)</f>
        <v>1</v>
      </c>
      <c r="V6" s="133" t="s">
        <v>171</v>
      </c>
      <c r="Z6" s="101"/>
    </row>
    <row r="7" spans="1:26" x14ac:dyDescent="0.25">
      <c r="A7" s="126" t="s">
        <v>147</v>
      </c>
      <c r="B7" s="124" t="s">
        <v>177</v>
      </c>
      <c r="C7" s="124" t="s">
        <v>137</v>
      </c>
      <c r="D7" s="125" t="s">
        <v>131</v>
      </c>
      <c r="E7" s="128">
        <v>75000</v>
      </c>
      <c r="F7" s="129">
        <v>30000</v>
      </c>
      <c r="G7" s="130">
        <f t="shared" ref="G7:G18" si="3">G6+F7</f>
        <v>70000</v>
      </c>
      <c r="H7" s="131">
        <v>4</v>
      </c>
      <c r="I7" s="131"/>
      <c r="J7" s="131">
        <v>3</v>
      </c>
      <c r="K7" s="131"/>
      <c r="L7" s="131"/>
      <c r="M7" s="131">
        <v>3</v>
      </c>
      <c r="N7" s="131"/>
      <c r="O7" s="131"/>
      <c r="P7" s="131">
        <v>4</v>
      </c>
      <c r="Q7" s="131">
        <v>3</v>
      </c>
      <c r="R7" s="131">
        <f t="shared" si="0"/>
        <v>17</v>
      </c>
      <c r="S7" s="131">
        <v>2</v>
      </c>
      <c r="T7" s="132">
        <f t="shared" si="1"/>
        <v>17</v>
      </c>
      <c r="U7" s="131">
        <f t="shared" si="2"/>
        <v>2</v>
      </c>
      <c r="V7" s="133" t="s">
        <v>171</v>
      </c>
    </row>
    <row r="8" spans="1:26" ht="26.4" x14ac:dyDescent="0.25">
      <c r="A8" s="126" t="s">
        <v>160</v>
      </c>
      <c r="B8" s="127" t="s">
        <v>161</v>
      </c>
      <c r="C8" s="127" t="s">
        <v>179</v>
      </c>
      <c r="D8" s="125" t="s">
        <v>162</v>
      </c>
      <c r="E8" s="128"/>
      <c r="F8" s="129">
        <v>39000</v>
      </c>
      <c r="G8" s="130">
        <f t="shared" si="3"/>
        <v>109000</v>
      </c>
      <c r="H8" s="134"/>
      <c r="I8" s="134"/>
      <c r="J8" s="134">
        <v>4</v>
      </c>
      <c r="K8" s="134">
        <v>1</v>
      </c>
      <c r="L8" s="134">
        <v>3</v>
      </c>
      <c r="M8" s="134">
        <v>1</v>
      </c>
      <c r="N8" s="134">
        <v>2</v>
      </c>
      <c r="O8" s="134">
        <v>5</v>
      </c>
      <c r="P8" s="134">
        <v>1</v>
      </c>
      <c r="Q8" s="134"/>
      <c r="R8" s="131">
        <f t="shared" si="0"/>
        <v>17</v>
      </c>
      <c r="S8" s="134">
        <v>2</v>
      </c>
      <c r="T8" s="132">
        <f t="shared" si="1"/>
        <v>17</v>
      </c>
      <c r="U8" s="131">
        <f t="shared" si="2"/>
        <v>2</v>
      </c>
      <c r="V8" s="135"/>
      <c r="Z8" s="101"/>
    </row>
    <row r="9" spans="1:26" ht="26.4" x14ac:dyDescent="0.25">
      <c r="A9" s="126" t="s">
        <v>158</v>
      </c>
      <c r="B9" s="127" t="s">
        <v>136</v>
      </c>
      <c r="C9" s="127" t="s">
        <v>137</v>
      </c>
      <c r="D9" s="125" t="s">
        <v>184</v>
      </c>
      <c r="E9" s="128">
        <v>85000</v>
      </c>
      <c r="F9" s="129">
        <v>55000</v>
      </c>
      <c r="G9" s="130">
        <f t="shared" si="3"/>
        <v>164000</v>
      </c>
      <c r="H9" s="134">
        <v>1</v>
      </c>
      <c r="I9" s="134"/>
      <c r="J9" s="134">
        <v>1</v>
      </c>
      <c r="K9" s="134">
        <v>4</v>
      </c>
      <c r="L9" s="134"/>
      <c r="M9" s="134">
        <v>2</v>
      </c>
      <c r="N9" s="134">
        <v>3</v>
      </c>
      <c r="O9" s="134"/>
      <c r="P9" s="134">
        <v>2</v>
      </c>
      <c r="Q9" s="134"/>
      <c r="R9" s="131">
        <f t="shared" si="0"/>
        <v>13</v>
      </c>
      <c r="S9" s="134">
        <v>4</v>
      </c>
      <c r="T9" s="132">
        <f t="shared" si="1"/>
        <v>13</v>
      </c>
      <c r="U9" s="131">
        <f t="shared" si="2"/>
        <v>4</v>
      </c>
      <c r="V9" s="136" t="s">
        <v>172</v>
      </c>
    </row>
    <row r="10" spans="1:26" x14ac:dyDescent="0.25">
      <c r="A10" s="126" t="s">
        <v>174</v>
      </c>
      <c r="B10" s="127" t="s">
        <v>178</v>
      </c>
      <c r="C10" s="127" t="s">
        <v>139</v>
      </c>
      <c r="D10" s="125" t="s">
        <v>130</v>
      </c>
      <c r="E10" s="128">
        <v>75000</v>
      </c>
      <c r="F10" s="129">
        <v>61000</v>
      </c>
      <c r="G10" s="130">
        <f t="shared" si="3"/>
        <v>225000</v>
      </c>
      <c r="H10" s="134"/>
      <c r="I10" s="134"/>
      <c r="J10" s="134"/>
      <c r="K10" s="134"/>
      <c r="L10" s="134">
        <v>5</v>
      </c>
      <c r="M10" s="134"/>
      <c r="N10" s="134"/>
      <c r="O10" s="134"/>
      <c r="P10" s="134"/>
      <c r="Q10" s="134">
        <v>5</v>
      </c>
      <c r="R10" s="131">
        <f t="shared" si="0"/>
        <v>10</v>
      </c>
      <c r="S10" s="134">
        <v>5</v>
      </c>
      <c r="T10" s="132">
        <f t="shared" si="1"/>
        <v>10</v>
      </c>
      <c r="U10" s="131">
        <f t="shared" si="2"/>
        <v>5</v>
      </c>
      <c r="V10" s="135"/>
      <c r="Z10" s="101"/>
    </row>
    <row r="11" spans="1:26" ht="26.4" x14ac:dyDescent="0.25">
      <c r="A11" s="126" t="s">
        <v>173</v>
      </c>
      <c r="B11" s="127" t="s">
        <v>161</v>
      </c>
      <c r="C11" s="127" t="s">
        <v>181</v>
      </c>
      <c r="D11" s="125" t="s">
        <v>183</v>
      </c>
      <c r="E11" s="128">
        <v>175000</v>
      </c>
      <c r="F11" s="129">
        <v>30000</v>
      </c>
      <c r="G11" s="130">
        <f t="shared" si="3"/>
        <v>255000</v>
      </c>
      <c r="H11" s="134"/>
      <c r="I11" s="134"/>
      <c r="J11" s="134">
        <v>5</v>
      </c>
      <c r="K11" s="134"/>
      <c r="L11" s="134">
        <v>2</v>
      </c>
      <c r="M11" s="134"/>
      <c r="N11" s="134">
        <v>1</v>
      </c>
      <c r="O11" s="134"/>
      <c r="P11" s="134"/>
      <c r="Q11" s="134"/>
      <c r="R11" s="131">
        <f t="shared" si="0"/>
        <v>8</v>
      </c>
      <c r="S11" s="134">
        <v>6</v>
      </c>
      <c r="T11" s="132">
        <f t="shared" si="1"/>
        <v>8</v>
      </c>
      <c r="U11" s="131">
        <f t="shared" si="2"/>
        <v>6</v>
      </c>
      <c r="V11" s="135"/>
      <c r="Z11" s="101"/>
    </row>
    <row r="12" spans="1:26" ht="39.6" x14ac:dyDescent="0.25">
      <c r="A12" s="107" t="s">
        <v>151</v>
      </c>
      <c r="B12" s="74" t="s">
        <v>127</v>
      </c>
      <c r="C12" s="74" t="s">
        <v>137</v>
      </c>
      <c r="D12" s="76" t="s">
        <v>128</v>
      </c>
      <c r="E12" s="112">
        <v>40000</v>
      </c>
      <c r="F12" s="110">
        <v>41000</v>
      </c>
      <c r="G12" s="111">
        <f t="shared" si="3"/>
        <v>296000</v>
      </c>
      <c r="H12" s="74">
        <v>2</v>
      </c>
      <c r="I12" s="74"/>
      <c r="J12" s="74"/>
      <c r="K12" s="74"/>
      <c r="L12" s="74"/>
      <c r="M12" s="74"/>
      <c r="N12" s="74"/>
      <c r="O12" s="74">
        <v>1</v>
      </c>
      <c r="P12" s="74">
        <v>3</v>
      </c>
      <c r="Q12" s="74"/>
      <c r="R12" s="71">
        <f t="shared" si="0"/>
        <v>6</v>
      </c>
      <c r="S12" s="74">
        <v>7</v>
      </c>
      <c r="T12" s="102">
        <f t="shared" si="1"/>
        <v>6</v>
      </c>
      <c r="U12" s="71">
        <f t="shared" si="2"/>
        <v>7</v>
      </c>
      <c r="V12" s="101"/>
    </row>
    <row r="13" spans="1:26" ht="26.4" x14ac:dyDescent="0.25">
      <c r="A13" s="107" t="s">
        <v>154</v>
      </c>
      <c r="B13" s="74" t="s">
        <v>126</v>
      </c>
      <c r="C13" s="74" t="s">
        <v>139</v>
      </c>
      <c r="D13" s="76" t="s">
        <v>133</v>
      </c>
      <c r="E13" s="109">
        <v>90000</v>
      </c>
      <c r="F13" s="110">
        <v>32000</v>
      </c>
      <c r="G13" s="111">
        <f t="shared" si="3"/>
        <v>328000</v>
      </c>
      <c r="H13" s="74"/>
      <c r="I13" s="74"/>
      <c r="J13" s="74"/>
      <c r="K13" s="74"/>
      <c r="L13" s="74"/>
      <c r="M13" s="74">
        <v>5</v>
      </c>
      <c r="N13" s="74"/>
      <c r="O13" s="74"/>
      <c r="P13" s="74"/>
      <c r="Q13" s="74"/>
      <c r="R13" s="71">
        <f t="shared" si="0"/>
        <v>5</v>
      </c>
      <c r="S13" s="74">
        <v>8</v>
      </c>
      <c r="T13" s="102">
        <f t="shared" si="1"/>
        <v>5</v>
      </c>
      <c r="U13" s="71">
        <f t="shared" si="2"/>
        <v>8</v>
      </c>
      <c r="V13" s="104" t="s">
        <v>171</v>
      </c>
    </row>
    <row r="14" spans="1:26" ht="26.4" x14ac:dyDescent="0.25">
      <c r="A14" s="107" t="s">
        <v>155</v>
      </c>
      <c r="B14" s="71" t="s">
        <v>134</v>
      </c>
      <c r="C14" s="71" t="s">
        <v>138</v>
      </c>
      <c r="D14" s="76" t="s">
        <v>135</v>
      </c>
      <c r="E14" s="111">
        <v>95000</v>
      </c>
      <c r="F14" s="110">
        <v>26000</v>
      </c>
      <c r="G14" s="111">
        <f t="shared" si="3"/>
        <v>354000</v>
      </c>
      <c r="H14" s="71">
        <v>5</v>
      </c>
      <c r="I14" s="71"/>
      <c r="J14" s="71"/>
      <c r="K14" s="71"/>
      <c r="L14" s="71"/>
      <c r="M14" s="71"/>
      <c r="N14" s="71"/>
      <c r="O14" s="71"/>
      <c r="P14" s="71"/>
      <c r="Q14" s="71"/>
      <c r="R14" s="71">
        <f t="shared" si="0"/>
        <v>5</v>
      </c>
      <c r="S14" s="71">
        <v>8</v>
      </c>
      <c r="T14" s="102">
        <f t="shared" si="1"/>
        <v>5</v>
      </c>
      <c r="U14" s="71">
        <f t="shared" si="2"/>
        <v>8</v>
      </c>
      <c r="V14" s="104"/>
    </row>
    <row r="15" spans="1:26" ht="26.4" x14ac:dyDescent="0.25">
      <c r="A15" s="107" t="s">
        <v>157</v>
      </c>
      <c r="B15" s="74" t="s">
        <v>136</v>
      </c>
      <c r="C15" s="74" t="s">
        <v>137</v>
      </c>
      <c r="D15" s="76" t="s">
        <v>146</v>
      </c>
      <c r="E15" s="112">
        <v>140000</v>
      </c>
      <c r="F15" s="110">
        <v>42000</v>
      </c>
      <c r="G15" s="111">
        <f t="shared" si="3"/>
        <v>396000</v>
      </c>
      <c r="H15" s="71"/>
      <c r="I15" s="71"/>
      <c r="J15" s="71"/>
      <c r="K15" s="71"/>
      <c r="L15" s="71">
        <v>1</v>
      </c>
      <c r="M15" s="71"/>
      <c r="N15" s="71">
        <v>4</v>
      </c>
      <c r="O15" s="71"/>
      <c r="P15" s="71"/>
      <c r="Q15" s="71"/>
      <c r="R15" s="71">
        <f t="shared" si="0"/>
        <v>5</v>
      </c>
      <c r="S15" s="71">
        <v>8</v>
      </c>
      <c r="T15" s="102">
        <f t="shared" si="1"/>
        <v>5</v>
      </c>
      <c r="U15" s="71">
        <f t="shared" si="2"/>
        <v>8</v>
      </c>
      <c r="V15" s="104" t="s">
        <v>171</v>
      </c>
      <c r="Z15" s="101"/>
    </row>
    <row r="16" spans="1:26" x14ac:dyDescent="0.25">
      <c r="A16" s="108" t="s">
        <v>149</v>
      </c>
      <c r="B16" s="74" t="s">
        <v>126</v>
      </c>
      <c r="C16" s="74" t="s">
        <v>138</v>
      </c>
      <c r="D16" s="76" t="s">
        <v>125</v>
      </c>
      <c r="E16" s="109">
        <v>80000</v>
      </c>
      <c r="F16" s="110">
        <v>55000</v>
      </c>
      <c r="G16" s="111">
        <f t="shared" si="3"/>
        <v>451000</v>
      </c>
      <c r="H16" s="71"/>
      <c r="I16" s="71"/>
      <c r="J16" s="71"/>
      <c r="K16" s="71"/>
      <c r="L16" s="71"/>
      <c r="M16" s="71"/>
      <c r="N16" s="71"/>
      <c r="O16" s="71">
        <v>4</v>
      </c>
      <c r="P16" s="71"/>
      <c r="Q16" s="71"/>
      <c r="R16" s="71">
        <f t="shared" si="0"/>
        <v>4</v>
      </c>
      <c r="S16" s="71">
        <v>11</v>
      </c>
      <c r="T16" s="102">
        <f t="shared" si="1"/>
        <v>4</v>
      </c>
      <c r="U16" s="71">
        <f t="shared" si="2"/>
        <v>11</v>
      </c>
      <c r="V16" s="103"/>
      <c r="Z16" s="101"/>
    </row>
    <row r="17" spans="1:26" ht="26.4" x14ac:dyDescent="0.25">
      <c r="A17" s="107" t="s">
        <v>167</v>
      </c>
      <c r="B17" s="71" t="s">
        <v>142</v>
      </c>
      <c r="C17" s="71" t="s">
        <v>137</v>
      </c>
      <c r="D17" s="76" t="s">
        <v>168</v>
      </c>
      <c r="E17" s="114">
        <v>110000</v>
      </c>
      <c r="F17" s="110">
        <v>22500</v>
      </c>
      <c r="G17" s="111">
        <f t="shared" si="3"/>
        <v>473500</v>
      </c>
      <c r="H17" s="71"/>
      <c r="I17" s="71"/>
      <c r="J17" s="71"/>
      <c r="K17" s="71"/>
      <c r="L17" s="71">
        <v>4</v>
      </c>
      <c r="M17" s="71"/>
      <c r="N17" s="71"/>
      <c r="O17" s="71"/>
      <c r="P17" s="71"/>
      <c r="Q17" s="71"/>
      <c r="R17" s="71">
        <f t="shared" si="0"/>
        <v>4</v>
      </c>
      <c r="S17" s="71">
        <v>11</v>
      </c>
      <c r="T17" s="102">
        <f t="shared" si="1"/>
        <v>4</v>
      </c>
      <c r="U17" s="71">
        <f t="shared" si="2"/>
        <v>11</v>
      </c>
      <c r="V17" s="103" t="s">
        <v>171</v>
      </c>
      <c r="Z17" s="101"/>
    </row>
    <row r="18" spans="1:26" ht="26.4" x14ac:dyDescent="0.25">
      <c r="A18" s="107" t="s">
        <v>150</v>
      </c>
      <c r="B18" s="71" t="s">
        <v>142</v>
      </c>
      <c r="C18" s="71" t="s">
        <v>138</v>
      </c>
      <c r="D18" s="76" t="s">
        <v>100</v>
      </c>
      <c r="E18" s="111">
        <v>40000</v>
      </c>
      <c r="F18" s="110">
        <v>85000</v>
      </c>
      <c r="G18" s="111">
        <f t="shared" si="3"/>
        <v>558500</v>
      </c>
      <c r="H18" s="71"/>
      <c r="I18" s="71"/>
      <c r="J18" s="71"/>
      <c r="K18" s="71">
        <v>3</v>
      </c>
      <c r="L18" s="71"/>
      <c r="M18" s="71"/>
      <c r="N18" s="71"/>
      <c r="O18" s="71"/>
      <c r="P18" s="71"/>
      <c r="Q18" s="71"/>
      <c r="R18" s="71">
        <f t="shared" si="0"/>
        <v>3</v>
      </c>
      <c r="S18" s="71">
        <v>13</v>
      </c>
      <c r="T18" s="102">
        <f t="shared" si="1"/>
        <v>3</v>
      </c>
      <c r="U18" s="71">
        <f t="shared" si="2"/>
        <v>13</v>
      </c>
      <c r="V18" s="103"/>
      <c r="Z18" s="101"/>
    </row>
    <row r="19" spans="1:26" ht="39.6" x14ac:dyDescent="0.25">
      <c r="A19" s="107" t="s">
        <v>148</v>
      </c>
      <c r="B19" s="71" t="s">
        <v>142</v>
      </c>
      <c r="C19" s="71" t="s">
        <v>163</v>
      </c>
      <c r="D19" s="76" t="s">
        <v>143</v>
      </c>
      <c r="E19" s="111">
        <v>50000</v>
      </c>
      <c r="F19" s="110">
        <v>97000</v>
      </c>
      <c r="G19" s="111">
        <f>F19</f>
        <v>97000</v>
      </c>
      <c r="H19" s="71"/>
      <c r="I19" s="71"/>
      <c r="J19" s="71"/>
      <c r="K19" s="71">
        <v>2</v>
      </c>
      <c r="L19" s="71"/>
      <c r="M19" s="71"/>
      <c r="N19" s="71"/>
      <c r="O19" s="71"/>
      <c r="P19" s="71"/>
      <c r="Q19" s="71"/>
      <c r="R19" s="71">
        <f t="shared" si="0"/>
        <v>2</v>
      </c>
      <c r="S19" s="71">
        <v>14</v>
      </c>
      <c r="T19" s="102">
        <f t="shared" si="1"/>
        <v>2</v>
      </c>
      <c r="U19" s="71">
        <f t="shared" si="2"/>
        <v>14</v>
      </c>
      <c r="V19" s="104"/>
      <c r="Z19" s="101"/>
    </row>
    <row r="20" spans="1:26" ht="39.6" x14ac:dyDescent="0.25">
      <c r="A20" s="107" t="s">
        <v>152</v>
      </c>
      <c r="B20" s="71" t="s">
        <v>127</v>
      </c>
      <c r="C20" s="71" t="s">
        <v>137</v>
      </c>
      <c r="D20" s="76" t="s">
        <v>129</v>
      </c>
      <c r="E20" s="111">
        <v>40000</v>
      </c>
      <c r="F20" s="110">
        <v>43000</v>
      </c>
      <c r="G20" s="111">
        <f>G19+F20</f>
        <v>140000</v>
      </c>
      <c r="H20" s="71"/>
      <c r="I20" s="71"/>
      <c r="J20" s="71"/>
      <c r="K20" s="71"/>
      <c r="L20" s="71"/>
      <c r="M20" s="71"/>
      <c r="N20" s="71"/>
      <c r="O20" s="71">
        <v>2</v>
      </c>
      <c r="P20" s="71"/>
      <c r="Q20" s="71"/>
      <c r="R20" s="71">
        <f t="shared" si="0"/>
        <v>2</v>
      </c>
      <c r="S20" s="71">
        <v>14</v>
      </c>
      <c r="T20" s="102">
        <f t="shared" si="1"/>
        <v>2</v>
      </c>
      <c r="U20" s="71">
        <f t="shared" si="2"/>
        <v>14</v>
      </c>
      <c r="V20" s="103"/>
    </row>
    <row r="21" spans="1:26" ht="26.4" x14ac:dyDescent="0.25">
      <c r="A21" s="107" t="s">
        <v>153</v>
      </c>
      <c r="B21" s="71" t="s">
        <v>126</v>
      </c>
      <c r="C21" s="71" t="s">
        <v>138</v>
      </c>
      <c r="D21" s="76" t="s">
        <v>132</v>
      </c>
      <c r="E21" s="111">
        <v>50000</v>
      </c>
      <c r="F21" s="113">
        <v>55000</v>
      </c>
      <c r="G21" s="111">
        <f>G20+F21</f>
        <v>195000</v>
      </c>
      <c r="H21" s="71"/>
      <c r="I21" s="71"/>
      <c r="J21" s="71"/>
      <c r="K21" s="71"/>
      <c r="L21" s="71"/>
      <c r="M21" s="71"/>
      <c r="N21" s="71"/>
      <c r="O21" s="71"/>
      <c r="P21" s="71"/>
      <c r="Q21" s="71">
        <v>2</v>
      </c>
      <c r="R21" s="71">
        <f t="shared" si="0"/>
        <v>2</v>
      </c>
      <c r="S21" s="71">
        <v>14</v>
      </c>
      <c r="T21" s="102">
        <f t="shared" si="1"/>
        <v>2</v>
      </c>
      <c r="U21" s="71">
        <f t="shared" si="2"/>
        <v>14</v>
      </c>
      <c r="V21" s="103" t="s">
        <v>171</v>
      </c>
    </row>
    <row r="22" spans="1:26" ht="26.4" x14ac:dyDescent="0.25">
      <c r="A22" s="107" t="s">
        <v>156</v>
      </c>
      <c r="B22" s="71" t="s">
        <v>144</v>
      </c>
      <c r="C22" s="71" t="s">
        <v>138</v>
      </c>
      <c r="D22" s="76" t="s">
        <v>145</v>
      </c>
      <c r="E22" s="111">
        <v>15000</v>
      </c>
      <c r="F22" s="110">
        <v>15000</v>
      </c>
      <c r="G22" s="111">
        <f>G21+F22</f>
        <v>210000</v>
      </c>
      <c r="H22" s="71"/>
      <c r="I22" s="71"/>
      <c r="J22" s="71"/>
      <c r="K22" s="71"/>
      <c r="L22" s="71"/>
      <c r="M22" s="71"/>
      <c r="N22" s="71"/>
      <c r="O22" s="71"/>
      <c r="P22" s="71"/>
      <c r="Q22" s="71">
        <v>1</v>
      </c>
      <c r="R22" s="71">
        <f t="shared" si="0"/>
        <v>1</v>
      </c>
      <c r="S22" s="71">
        <v>17</v>
      </c>
      <c r="T22" s="102">
        <f t="shared" si="1"/>
        <v>1</v>
      </c>
      <c r="U22" s="71" t="e">
        <f t="shared" si="2"/>
        <v>#N/A</v>
      </c>
      <c r="V22" s="103"/>
      <c r="Z22" s="101"/>
    </row>
    <row r="23" spans="1:26" ht="26.4" x14ac:dyDescent="0.25">
      <c r="A23" s="115" t="s">
        <v>165</v>
      </c>
      <c r="B23" s="120" t="s">
        <v>140</v>
      </c>
      <c r="C23" s="120" t="s">
        <v>164</v>
      </c>
      <c r="D23" s="116" t="s">
        <v>141</v>
      </c>
      <c r="E23" s="118"/>
      <c r="F23" s="117"/>
      <c r="G23" s="118">
        <f>G22+F23</f>
        <v>210000</v>
      </c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71">
        <f t="shared" si="0"/>
        <v>0</v>
      </c>
      <c r="S23" s="120"/>
      <c r="T23" s="119">
        <f t="shared" si="1"/>
        <v>0</v>
      </c>
      <c r="U23" s="120" t="e">
        <f t="shared" si="2"/>
        <v>#N/A</v>
      </c>
      <c r="V23" s="122"/>
      <c r="Z23" s="101"/>
    </row>
    <row r="24" spans="1:26" x14ac:dyDescent="0.25">
      <c r="F24" s="99"/>
      <c r="H24" s="95">
        <f>SUM(H6:H23)</f>
        <v>15</v>
      </c>
      <c r="I24" s="95">
        <f t="shared" ref="I24:S24" si="4">SUM(I6:I23)</f>
        <v>0</v>
      </c>
      <c r="J24" s="95">
        <f t="shared" si="4"/>
        <v>15</v>
      </c>
      <c r="K24" s="95">
        <f t="shared" si="4"/>
        <v>15</v>
      </c>
      <c r="L24" s="95">
        <f t="shared" si="4"/>
        <v>15</v>
      </c>
      <c r="M24" s="95">
        <f t="shared" si="4"/>
        <v>15</v>
      </c>
      <c r="N24" s="95">
        <f t="shared" si="4"/>
        <v>15</v>
      </c>
      <c r="O24" s="95">
        <f t="shared" si="4"/>
        <v>15</v>
      </c>
      <c r="P24" s="95">
        <f t="shared" si="4"/>
        <v>15</v>
      </c>
      <c r="Q24" s="95">
        <f t="shared" si="4"/>
        <v>15</v>
      </c>
      <c r="R24" s="95">
        <f t="shared" si="4"/>
        <v>135</v>
      </c>
      <c r="S24" s="95">
        <f t="shared" si="4"/>
        <v>145</v>
      </c>
    </row>
    <row r="25" spans="1:26" x14ac:dyDescent="0.25">
      <c r="A25" s="106" t="s">
        <v>166</v>
      </c>
    </row>
    <row r="27" spans="1:26" x14ac:dyDescent="0.25">
      <c r="A27" s="106" t="s">
        <v>176</v>
      </c>
      <c r="C27" s="121">
        <v>20000</v>
      </c>
    </row>
  </sheetData>
  <sortState ref="A6:Z23">
    <sortCondition descending="1" ref="R6:R23"/>
  </sortState>
  <mergeCells count="2">
    <mergeCell ref="A1:V1"/>
    <mergeCell ref="A2:V2"/>
  </mergeCells>
  <pageMargins left="0.25" right="0.25" top="0.75" bottom="0.75" header="0.3" footer="0.3"/>
  <pageSetup paperSize="5" scale="5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9"/>
  <sheetViews>
    <sheetView zoomScale="80" zoomScaleNormal="80" workbookViewId="0">
      <selection activeCell="C39" sqref="C39"/>
    </sheetView>
  </sheetViews>
  <sheetFormatPr defaultColWidth="9.109375" defaultRowHeight="13.2" x14ac:dyDescent="0.25"/>
  <cols>
    <col min="1" max="1" width="15.109375" customWidth="1"/>
    <col min="2" max="2" width="23.33203125" hidden="1" customWidth="1"/>
    <col min="3" max="3" width="71.109375" style="3" customWidth="1"/>
    <col min="4" max="4" width="16" style="78" customWidth="1"/>
    <col min="5" max="5" width="16.33203125" style="78" bestFit="1" customWidth="1"/>
    <col min="6" max="6" width="19" style="78" bestFit="1" customWidth="1"/>
    <col min="7" max="17" width="6.6640625" customWidth="1"/>
    <col min="18" max="18" width="21.5546875" customWidth="1"/>
    <col min="19" max="19" width="21.5546875" style="2" customWidth="1"/>
    <col min="20" max="16384" width="9.109375" style="2"/>
  </cols>
  <sheetData>
    <row r="1" spans="1:22" ht="15" x14ac:dyDescent="0.25">
      <c r="A1" s="266" t="s">
        <v>0</v>
      </c>
      <c r="B1" s="266"/>
      <c r="C1" s="266"/>
      <c r="D1" s="266"/>
      <c r="E1" s="79"/>
      <c r="F1" s="79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2" ht="15" x14ac:dyDescent="0.25">
      <c r="A2" s="266" t="s">
        <v>77</v>
      </c>
      <c r="B2" s="266"/>
      <c r="C2" s="266"/>
      <c r="D2" s="266"/>
      <c r="E2" s="79"/>
      <c r="F2" s="7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4" spans="1:22" x14ac:dyDescent="0.25">
      <c r="E4" s="80"/>
      <c r="P4" s="17" t="s">
        <v>1</v>
      </c>
      <c r="R4" t="s">
        <v>2</v>
      </c>
    </row>
    <row r="5" spans="1:22" ht="13.8" thickBot="1" x14ac:dyDescent="0.3">
      <c r="A5" s="45" t="s">
        <v>103</v>
      </c>
      <c r="B5" s="5" t="s">
        <v>4</v>
      </c>
      <c r="C5" s="6" t="s">
        <v>5</v>
      </c>
      <c r="D5" s="81" t="s">
        <v>6</v>
      </c>
      <c r="E5" s="81" t="s">
        <v>7</v>
      </c>
      <c r="F5" s="81" t="s">
        <v>8</v>
      </c>
      <c r="G5" s="5" t="s">
        <v>9</v>
      </c>
      <c r="H5" s="72" t="s">
        <v>10</v>
      </c>
      <c r="I5" s="5" t="s">
        <v>11</v>
      </c>
      <c r="J5" s="72" t="s">
        <v>12</v>
      </c>
      <c r="K5" s="45" t="s">
        <v>14</v>
      </c>
      <c r="L5" s="70" t="s">
        <v>13</v>
      </c>
      <c r="M5" s="70" t="s">
        <v>39</v>
      </c>
      <c r="N5" s="5" t="s">
        <v>15</v>
      </c>
      <c r="O5" s="70" t="s">
        <v>38</v>
      </c>
      <c r="P5" s="7"/>
      <c r="Q5" s="4" t="s">
        <v>16</v>
      </c>
      <c r="R5" s="7"/>
      <c r="V5" s="8"/>
    </row>
    <row r="6" spans="1:22" x14ac:dyDescent="0.25">
      <c r="A6" s="32" t="s">
        <v>87</v>
      </c>
      <c r="B6" s="21" t="s">
        <v>27</v>
      </c>
      <c r="C6" s="75" t="s">
        <v>96</v>
      </c>
      <c r="D6" s="82">
        <v>90000</v>
      </c>
      <c r="E6" s="83">
        <v>49500</v>
      </c>
      <c r="F6" s="84">
        <f>E6</f>
        <v>49500</v>
      </c>
      <c r="G6" s="20">
        <v>1</v>
      </c>
      <c r="H6" s="20"/>
      <c r="I6" s="20"/>
      <c r="J6" s="20"/>
      <c r="K6" s="20">
        <v>3</v>
      </c>
      <c r="L6" s="20">
        <v>3</v>
      </c>
      <c r="M6" s="20"/>
      <c r="N6" s="20">
        <v>5</v>
      </c>
      <c r="O6" s="20">
        <v>4</v>
      </c>
      <c r="P6" s="23">
        <f t="shared" ref="P6:P23" si="0">SUM(G6:O6)</f>
        <v>16</v>
      </c>
      <c r="Q6" s="20">
        <f t="shared" ref="Q6:Q27" si="1">RANK(P6,P$6:P$27)</f>
        <v>1</v>
      </c>
      <c r="R6" s="24" t="s">
        <v>119</v>
      </c>
    </row>
    <row r="7" spans="1:22" ht="18.75" customHeight="1" x14ac:dyDescent="0.25">
      <c r="A7" s="33" t="s">
        <v>122</v>
      </c>
      <c r="B7" s="71" t="s">
        <v>109</v>
      </c>
      <c r="C7" s="75" t="s">
        <v>107</v>
      </c>
      <c r="D7" s="82"/>
      <c r="E7" s="85">
        <v>40000</v>
      </c>
      <c r="F7" s="84">
        <f>E7+F6</f>
        <v>89500</v>
      </c>
      <c r="G7" s="20">
        <v>3</v>
      </c>
      <c r="H7" s="20"/>
      <c r="I7" s="20"/>
      <c r="J7" s="20"/>
      <c r="K7" s="20">
        <v>4</v>
      </c>
      <c r="L7" s="20">
        <v>2</v>
      </c>
      <c r="M7" s="20">
        <v>4</v>
      </c>
      <c r="N7" s="20"/>
      <c r="O7" s="20"/>
      <c r="P7" s="23">
        <f t="shared" si="0"/>
        <v>13</v>
      </c>
      <c r="Q7" s="20">
        <f t="shared" si="1"/>
        <v>2</v>
      </c>
      <c r="R7" s="24" t="s">
        <v>118</v>
      </c>
    </row>
    <row r="8" spans="1:22" x14ac:dyDescent="0.25">
      <c r="A8" s="32" t="s">
        <v>81</v>
      </c>
      <c r="B8" s="21" t="s">
        <v>102</v>
      </c>
      <c r="C8" s="75" t="s">
        <v>112</v>
      </c>
      <c r="D8" s="82">
        <v>50000</v>
      </c>
      <c r="E8" s="85">
        <v>45000</v>
      </c>
      <c r="F8" s="84">
        <f t="shared" ref="F8:F27" si="2">E8+F7</f>
        <v>134500</v>
      </c>
      <c r="G8" s="20"/>
      <c r="H8" s="20"/>
      <c r="I8" s="20"/>
      <c r="J8" s="20"/>
      <c r="K8" s="20"/>
      <c r="L8" s="20">
        <v>4</v>
      </c>
      <c r="M8" s="20">
        <v>5</v>
      </c>
      <c r="N8" s="20"/>
      <c r="O8" s="20">
        <v>2</v>
      </c>
      <c r="P8" s="23">
        <f t="shared" si="0"/>
        <v>11</v>
      </c>
      <c r="Q8" s="20">
        <f t="shared" si="1"/>
        <v>3</v>
      </c>
      <c r="R8" s="24" t="s">
        <v>120</v>
      </c>
      <c r="V8" s="8"/>
    </row>
    <row r="9" spans="1:22" ht="39.6" x14ac:dyDescent="0.25">
      <c r="A9" s="33" t="s">
        <v>123</v>
      </c>
      <c r="B9" s="9"/>
      <c r="C9" s="75" t="s">
        <v>110</v>
      </c>
      <c r="D9" s="86"/>
      <c r="E9" s="87">
        <v>25000</v>
      </c>
      <c r="F9" s="84">
        <f t="shared" si="2"/>
        <v>159500</v>
      </c>
      <c r="G9" s="10"/>
      <c r="H9" s="20"/>
      <c r="I9" s="10"/>
      <c r="J9" s="10"/>
      <c r="K9" s="10">
        <v>5</v>
      </c>
      <c r="L9" s="10"/>
      <c r="M9" s="10"/>
      <c r="N9" s="10"/>
      <c r="O9" s="10">
        <v>5</v>
      </c>
      <c r="P9" s="11">
        <f t="shared" si="0"/>
        <v>10</v>
      </c>
      <c r="Q9" s="20">
        <f t="shared" si="1"/>
        <v>4</v>
      </c>
      <c r="R9" s="12" t="s">
        <v>118</v>
      </c>
    </row>
    <row r="10" spans="1:22" x14ac:dyDescent="0.25">
      <c r="A10" s="32" t="s">
        <v>82</v>
      </c>
      <c r="B10" s="21" t="s">
        <v>91</v>
      </c>
      <c r="C10" s="75" t="s">
        <v>92</v>
      </c>
      <c r="D10" s="82">
        <v>100000</v>
      </c>
      <c r="E10" s="85">
        <v>88000</v>
      </c>
      <c r="F10" s="84">
        <f t="shared" si="2"/>
        <v>247500</v>
      </c>
      <c r="G10" s="20">
        <v>4</v>
      </c>
      <c r="H10" s="20"/>
      <c r="I10" s="20">
        <v>5</v>
      </c>
      <c r="J10" s="20"/>
      <c r="K10" s="20"/>
      <c r="L10" s="20"/>
      <c r="M10" s="20"/>
      <c r="N10" s="20"/>
      <c r="O10" s="20"/>
      <c r="P10" s="23">
        <f t="shared" si="0"/>
        <v>9</v>
      </c>
      <c r="Q10" s="20">
        <f t="shared" si="1"/>
        <v>5</v>
      </c>
      <c r="R10" s="24" t="s">
        <v>121</v>
      </c>
    </row>
    <row r="11" spans="1:22" x14ac:dyDescent="0.25">
      <c r="A11" s="32" t="s">
        <v>85</v>
      </c>
      <c r="B11" s="21" t="s">
        <v>27</v>
      </c>
      <c r="C11" s="76" t="s">
        <v>93</v>
      </c>
      <c r="D11" s="82">
        <v>35000</v>
      </c>
      <c r="E11" s="85">
        <v>55000</v>
      </c>
      <c r="F11" s="84">
        <f t="shared" si="2"/>
        <v>302500</v>
      </c>
      <c r="G11" s="20">
        <v>5</v>
      </c>
      <c r="H11" s="20"/>
      <c r="I11" s="20">
        <v>1</v>
      </c>
      <c r="J11" s="20"/>
      <c r="K11" s="20"/>
      <c r="L11" s="20"/>
      <c r="M11" s="20"/>
      <c r="N11" s="20">
        <v>3</v>
      </c>
      <c r="O11" s="20"/>
      <c r="P11" s="23">
        <f>SUM(G11:O11)</f>
        <v>9</v>
      </c>
      <c r="Q11" s="20">
        <f t="shared" si="1"/>
        <v>5</v>
      </c>
      <c r="R11" s="24"/>
      <c r="V11" s="8"/>
    </row>
    <row r="12" spans="1:22" x14ac:dyDescent="0.25">
      <c r="A12" s="32" t="s">
        <v>104</v>
      </c>
      <c r="B12" s="71" t="s">
        <v>21</v>
      </c>
      <c r="C12" s="76" t="s">
        <v>105</v>
      </c>
      <c r="D12" s="82">
        <v>25000</v>
      </c>
      <c r="E12" s="85">
        <v>42000</v>
      </c>
      <c r="F12" s="84">
        <f t="shared" si="2"/>
        <v>344500</v>
      </c>
      <c r="G12" s="20"/>
      <c r="H12" s="20"/>
      <c r="I12" s="20"/>
      <c r="J12" s="20"/>
      <c r="K12" s="20"/>
      <c r="L12" s="20">
        <v>5</v>
      </c>
      <c r="M12" s="20"/>
      <c r="N12" s="20"/>
      <c r="O12" s="20">
        <v>3</v>
      </c>
      <c r="P12" s="23">
        <f t="shared" si="0"/>
        <v>8</v>
      </c>
      <c r="Q12" s="20">
        <f t="shared" si="1"/>
        <v>7</v>
      </c>
      <c r="R12" s="24"/>
    </row>
    <row r="13" spans="1:22" ht="26.4" x14ac:dyDescent="0.25">
      <c r="A13" s="32" t="s">
        <v>90</v>
      </c>
      <c r="B13" s="21" t="s">
        <v>27</v>
      </c>
      <c r="C13" s="76" t="s">
        <v>94</v>
      </c>
      <c r="D13" s="88" t="s">
        <v>99</v>
      </c>
      <c r="E13" s="85">
        <v>43000</v>
      </c>
      <c r="F13" s="84">
        <f t="shared" si="2"/>
        <v>387500</v>
      </c>
      <c r="G13" s="20">
        <v>2</v>
      </c>
      <c r="H13" s="20"/>
      <c r="I13" s="20"/>
      <c r="J13" s="20"/>
      <c r="K13" s="20"/>
      <c r="L13" s="20"/>
      <c r="M13" s="20"/>
      <c r="N13" s="20">
        <v>4</v>
      </c>
      <c r="O13" s="20"/>
      <c r="P13" s="11">
        <f t="shared" si="0"/>
        <v>6</v>
      </c>
      <c r="Q13" s="20">
        <f t="shared" si="1"/>
        <v>8</v>
      </c>
      <c r="R13" s="24"/>
      <c r="V13" s="8"/>
    </row>
    <row r="14" spans="1:22" ht="26.4" x14ac:dyDescent="0.25">
      <c r="A14" s="32" t="s">
        <v>80</v>
      </c>
      <c r="B14" s="21" t="s">
        <v>91</v>
      </c>
      <c r="C14" s="76" t="s">
        <v>111</v>
      </c>
      <c r="D14" s="82">
        <v>50000</v>
      </c>
      <c r="E14" s="85">
        <v>46000</v>
      </c>
      <c r="F14" s="84">
        <f t="shared" si="2"/>
        <v>433500</v>
      </c>
      <c r="G14" s="20"/>
      <c r="H14" s="20"/>
      <c r="I14" s="20">
        <v>3</v>
      </c>
      <c r="J14" s="20"/>
      <c r="K14" s="20"/>
      <c r="L14" s="20"/>
      <c r="M14" s="20">
        <v>1</v>
      </c>
      <c r="N14" s="20"/>
      <c r="O14" s="20">
        <v>1</v>
      </c>
      <c r="P14" s="23">
        <f t="shared" si="0"/>
        <v>5</v>
      </c>
      <c r="Q14" s="20">
        <f t="shared" si="1"/>
        <v>9</v>
      </c>
      <c r="R14" s="24"/>
      <c r="V14" s="8"/>
    </row>
    <row r="15" spans="1:22" ht="26.4" x14ac:dyDescent="0.25">
      <c r="A15" s="32" t="s">
        <v>83</v>
      </c>
      <c r="B15" s="21" t="s">
        <v>91</v>
      </c>
      <c r="C15" s="76" t="s">
        <v>101</v>
      </c>
      <c r="D15" s="82">
        <v>40000</v>
      </c>
      <c r="E15" s="85">
        <v>3000</v>
      </c>
      <c r="F15" s="84">
        <f t="shared" si="2"/>
        <v>436500</v>
      </c>
      <c r="G15" s="20"/>
      <c r="H15" s="20"/>
      <c r="I15" s="20">
        <v>4</v>
      </c>
      <c r="J15" s="20"/>
      <c r="K15" s="20"/>
      <c r="L15" s="20"/>
      <c r="M15" s="20"/>
      <c r="N15" s="20"/>
      <c r="O15" s="20"/>
      <c r="P15" s="23">
        <f t="shared" si="0"/>
        <v>4</v>
      </c>
      <c r="Q15" s="20">
        <f t="shared" si="1"/>
        <v>10</v>
      </c>
      <c r="R15" s="24"/>
    </row>
    <row r="16" spans="1:22" x14ac:dyDescent="0.25">
      <c r="A16" s="32" t="s">
        <v>86</v>
      </c>
      <c r="B16" s="21" t="s">
        <v>27</v>
      </c>
      <c r="C16" s="76" t="s">
        <v>95</v>
      </c>
      <c r="D16" s="82">
        <v>60000</v>
      </c>
      <c r="E16" s="85">
        <v>45000</v>
      </c>
      <c r="F16" s="84">
        <f t="shared" si="2"/>
        <v>481500</v>
      </c>
      <c r="G16" s="20"/>
      <c r="H16" s="20"/>
      <c r="I16" s="20"/>
      <c r="J16" s="20"/>
      <c r="K16" s="20"/>
      <c r="L16" s="20"/>
      <c r="M16" s="20">
        <v>2</v>
      </c>
      <c r="N16" s="20">
        <v>1</v>
      </c>
      <c r="O16" s="20"/>
      <c r="P16" s="23">
        <f t="shared" si="0"/>
        <v>3</v>
      </c>
      <c r="Q16" s="20">
        <f t="shared" si="1"/>
        <v>11</v>
      </c>
      <c r="R16" s="24"/>
      <c r="V16" s="8"/>
    </row>
    <row r="17" spans="1:22" ht="26.4" x14ac:dyDescent="0.25">
      <c r="A17" s="32" t="s">
        <v>89</v>
      </c>
      <c r="B17" s="68" t="s">
        <v>27</v>
      </c>
      <c r="C17" s="76" t="s">
        <v>98</v>
      </c>
      <c r="D17" s="88" t="s">
        <v>99</v>
      </c>
      <c r="E17" s="85">
        <v>41000</v>
      </c>
      <c r="F17" s="84">
        <f t="shared" si="2"/>
        <v>522500</v>
      </c>
      <c r="G17" s="14"/>
      <c r="H17" s="30"/>
      <c r="I17" s="14"/>
      <c r="J17" s="14"/>
      <c r="K17" s="14"/>
      <c r="L17" s="14">
        <v>1</v>
      </c>
      <c r="M17" s="14"/>
      <c r="N17" s="14">
        <v>2</v>
      </c>
      <c r="O17" s="14"/>
      <c r="P17" s="11">
        <f t="shared" si="0"/>
        <v>3</v>
      </c>
      <c r="Q17" s="20">
        <f t="shared" si="1"/>
        <v>11</v>
      </c>
      <c r="R17" s="15"/>
    </row>
    <row r="18" spans="1:22" x14ac:dyDescent="0.25">
      <c r="A18" s="33"/>
      <c r="B18" s="73" t="s">
        <v>109</v>
      </c>
      <c r="C18" s="76" t="s">
        <v>108</v>
      </c>
      <c r="D18" s="86"/>
      <c r="E18" s="85">
        <v>25000</v>
      </c>
      <c r="F18" s="84">
        <f t="shared" si="2"/>
        <v>547500</v>
      </c>
      <c r="G18" s="14"/>
      <c r="H18" s="30"/>
      <c r="I18" s="14"/>
      <c r="J18" s="14"/>
      <c r="K18" s="14"/>
      <c r="L18" s="14"/>
      <c r="M18" s="14">
        <v>3</v>
      </c>
      <c r="N18" s="14"/>
      <c r="O18" s="14"/>
      <c r="P18" s="11">
        <f t="shared" si="0"/>
        <v>3</v>
      </c>
      <c r="Q18" s="20">
        <f t="shared" si="1"/>
        <v>11</v>
      </c>
      <c r="R18" s="15"/>
    </row>
    <row r="19" spans="1:22" x14ac:dyDescent="0.25">
      <c r="A19" s="32" t="s">
        <v>84</v>
      </c>
      <c r="B19" s="68" t="s">
        <v>91</v>
      </c>
      <c r="C19" s="76" t="s">
        <v>100</v>
      </c>
      <c r="D19" s="82">
        <v>60000</v>
      </c>
      <c r="E19" s="85">
        <v>34000</v>
      </c>
      <c r="F19" s="84">
        <f t="shared" si="2"/>
        <v>581500</v>
      </c>
      <c r="G19" s="30"/>
      <c r="H19" s="30"/>
      <c r="I19" s="30">
        <v>2</v>
      </c>
      <c r="J19" s="30"/>
      <c r="K19" s="30"/>
      <c r="L19" s="30"/>
      <c r="M19" s="30"/>
      <c r="N19" s="30"/>
      <c r="O19" s="30"/>
      <c r="P19" s="23">
        <f t="shared" si="0"/>
        <v>2</v>
      </c>
      <c r="Q19" s="20">
        <f t="shared" si="1"/>
        <v>14</v>
      </c>
      <c r="R19" s="69"/>
      <c r="V19" s="8"/>
    </row>
    <row r="20" spans="1:22" x14ac:dyDescent="0.25">
      <c r="A20" s="33"/>
      <c r="B20" s="74"/>
      <c r="C20" s="76" t="s">
        <v>106</v>
      </c>
      <c r="D20" s="82"/>
      <c r="E20" s="85">
        <v>20000</v>
      </c>
      <c r="F20" s="84">
        <f t="shared" si="2"/>
        <v>601500</v>
      </c>
      <c r="G20" s="30"/>
      <c r="H20" s="30"/>
      <c r="I20" s="30"/>
      <c r="J20" s="30"/>
      <c r="K20" s="30">
        <v>2</v>
      </c>
      <c r="L20" s="30"/>
      <c r="M20" s="30"/>
      <c r="N20" s="30"/>
      <c r="O20" s="30"/>
      <c r="P20" s="23">
        <f t="shared" si="0"/>
        <v>2</v>
      </c>
      <c r="Q20" s="20">
        <f t="shared" si="1"/>
        <v>14</v>
      </c>
      <c r="R20" s="69"/>
    </row>
    <row r="21" spans="1:22" x14ac:dyDescent="0.25">
      <c r="A21" s="32"/>
      <c r="B21" s="21"/>
      <c r="C21" s="76" t="s">
        <v>117</v>
      </c>
      <c r="D21" s="89"/>
      <c r="E21" s="83">
        <v>47100</v>
      </c>
      <c r="F21" s="84">
        <f>E21+F27</f>
        <v>1032100</v>
      </c>
      <c r="G21" s="20"/>
      <c r="H21" s="20"/>
      <c r="I21" s="20"/>
      <c r="J21" s="20"/>
      <c r="K21" s="20">
        <v>1</v>
      </c>
      <c r="L21" s="20"/>
      <c r="M21" s="20"/>
      <c r="N21" s="20"/>
      <c r="O21" s="20"/>
      <c r="P21" s="11">
        <f>SUM(G21:O21)</f>
        <v>1</v>
      </c>
      <c r="Q21" s="20">
        <f t="shared" si="1"/>
        <v>16</v>
      </c>
      <c r="R21" s="24"/>
    </row>
    <row r="22" spans="1:22" ht="26.4" x14ac:dyDescent="0.25">
      <c r="A22" s="32" t="s">
        <v>79</v>
      </c>
      <c r="B22" s="68" t="s">
        <v>91</v>
      </c>
      <c r="C22" s="76" t="s">
        <v>44</v>
      </c>
      <c r="D22" s="82">
        <v>50000</v>
      </c>
      <c r="E22" s="85">
        <v>75500</v>
      </c>
      <c r="F22" s="84">
        <f>E22+F20</f>
        <v>677000</v>
      </c>
      <c r="G22" s="20"/>
      <c r="H22" s="20"/>
      <c r="I22" s="20"/>
      <c r="J22" s="20"/>
      <c r="K22" s="20"/>
      <c r="L22" s="20"/>
      <c r="M22" s="20"/>
      <c r="N22" s="20"/>
      <c r="O22" s="20"/>
      <c r="P22" s="23">
        <f t="shared" si="0"/>
        <v>0</v>
      </c>
      <c r="Q22" s="20">
        <f t="shared" si="1"/>
        <v>17</v>
      </c>
      <c r="R22" s="24"/>
    </row>
    <row r="23" spans="1:22" x14ac:dyDescent="0.25">
      <c r="A23" s="32" t="s">
        <v>88</v>
      </c>
      <c r="B23" s="68" t="s">
        <v>27</v>
      </c>
      <c r="C23" s="76" t="s">
        <v>97</v>
      </c>
      <c r="D23" s="82">
        <v>15000</v>
      </c>
      <c r="E23" s="85">
        <v>20000</v>
      </c>
      <c r="F23" s="84">
        <f t="shared" si="2"/>
        <v>697000</v>
      </c>
      <c r="G23" s="10"/>
      <c r="H23" s="20"/>
      <c r="I23" s="10"/>
      <c r="J23" s="10"/>
      <c r="K23" s="10"/>
      <c r="L23" s="10"/>
      <c r="M23" s="10"/>
      <c r="N23" s="10"/>
      <c r="O23" s="10"/>
      <c r="P23" s="11">
        <f t="shared" si="0"/>
        <v>0</v>
      </c>
      <c r="Q23" s="20">
        <f t="shared" si="1"/>
        <v>17</v>
      </c>
      <c r="R23" s="12"/>
    </row>
    <row r="24" spans="1:22" x14ac:dyDescent="0.25">
      <c r="A24" s="32"/>
      <c r="B24" s="21"/>
      <c r="C24" s="76" t="s">
        <v>116</v>
      </c>
      <c r="D24" s="89"/>
      <c r="E24" s="85">
        <v>90000</v>
      </c>
      <c r="F24" s="84">
        <f t="shared" si="2"/>
        <v>787000</v>
      </c>
      <c r="G24" s="20"/>
      <c r="H24" s="20"/>
      <c r="I24" s="20"/>
      <c r="J24" s="20"/>
      <c r="K24" s="20"/>
      <c r="L24" s="20"/>
      <c r="M24" s="20"/>
      <c r="N24" s="20"/>
      <c r="O24" s="20"/>
      <c r="P24" s="11">
        <f t="shared" ref="P24:P27" si="3">SUM(G24:O24)</f>
        <v>0</v>
      </c>
      <c r="Q24" s="20">
        <f t="shared" si="1"/>
        <v>17</v>
      </c>
      <c r="R24" s="24"/>
      <c r="V24" s="8"/>
    </row>
    <row r="25" spans="1:22" x14ac:dyDescent="0.25">
      <c r="A25" s="32"/>
      <c r="B25" s="21"/>
      <c r="C25" s="76" t="s">
        <v>113</v>
      </c>
      <c r="D25" s="89"/>
      <c r="E25" s="85">
        <v>45000</v>
      </c>
      <c r="F25" s="84">
        <f t="shared" si="2"/>
        <v>832000</v>
      </c>
      <c r="G25" s="20"/>
      <c r="H25" s="20"/>
      <c r="I25" s="20"/>
      <c r="J25" s="20"/>
      <c r="K25" s="20"/>
      <c r="L25" s="20"/>
      <c r="M25" s="20"/>
      <c r="N25" s="20"/>
      <c r="O25" s="20"/>
      <c r="P25" s="11">
        <f t="shared" si="3"/>
        <v>0</v>
      </c>
      <c r="Q25" s="20">
        <f t="shared" si="1"/>
        <v>17</v>
      </c>
      <c r="R25" s="24"/>
      <c r="V25" s="8"/>
    </row>
    <row r="26" spans="1:22" x14ac:dyDescent="0.25">
      <c r="A26" s="32"/>
      <c r="B26" s="21"/>
      <c r="C26" s="76" t="s">
        <v>114</v>
      </c>
      <c r="D26" s="89"/>
      <c r="E26" s="85">
        <v>58000</v>
      </c>
      <c r="F26" s="84">
        <f t="shared" si="2"/>
        <v>890000</v>
      </c>
      <c r="G26" s="20"/>
      <c r="H26" s="20"/>
      <c r="I26" s="20"/>
      <c r="J26" s="20"/>
      <c r="K26" s="20"/>
      <c r="L26" s="20"/>
      <c r="M26" s="20"/>
      <c r="N26" s="20"/>
      <c r="O26" s="20"/>
      <c r="P26" s="11">
        <f t="shared" si="3"/>
        <v>0</v>
      </c>
      <c r="Q26" s="20">
        <f t="shared" si="1"/>
        <v>17</v>
      </c>
      <c r="R26" s="24"/>
    </row>
    <row r="27" spans="1:22" x14ac:dyDescent="0.25">
      <c r="A27" s="32"/>
      <c r="B27" s="21"/>
      <c r="C27" s="76" t="s">
        <v>115</v>
      </c>
      <c r="D27" s="89"/>
      <c r="E27" s="85">
        <v>95000</v>
      </c>
      <c r="F27" s="84">
        <f t="shared" si="2"/>
        <v>985000</v>
      </c>
      <c r="G27" s="20"/>
      <c r="H27" s="20"/>
      <c r="I27" s="20"/>
      <c r="J27" s="20"/>
      <c r="K27" s="20"/>
      <c r="L27" s="20"/>
      <c r="M27" s="20"/>
      <c r="N27" s="20"/>
      <c r="O27" s="20"/>
      <c r="P27" s="11">
        <f t="shared" si="3"/>
        <v>0</v>
      </c>
      <c r="Q27" s="20">
        <f t="shared" si="1"/>
        <v>17</v>
      </c>
      <c r="R27" s="24"/>
      <c r="V27" s="8"/>
    </row>
    <row r="28" spans="1:22" x14ac:dyDescent="0.25">
      <c r="A28" s="40"/>
      <c r="B28" s="41"/>
      <c r="C28" s="77"/>
      <c r="D28" s="90"/>
      <c r="E28" s="91"/>
      <c r="F28" s="92"/>
      <c r="G28" s="8"/>
      <c r="H28" s="8"/>
      <c r="I28" s="8"/>
      <c r="J28" s="8"/>
      <c r="K28" s="8"/>
      <c r="L28" s="8"/>
      <c r="M28" s="8"/>
      <c r="N28" s="8"/>
      <c r="O28" s="8"/>
      <c r="P28" s="44"/>
      <c r="Q28" s="17"/>
      <c r="R28" s="8"/>
      <c r="V28" s="8"/>
    </row>
    <row r="29" spans="1:22" x14ac:dyDescent="0.25">
      <c r="E29" s="93"/>
    </row>
  </sheetData>
  <sortState ref="A6:XFD27">
    <sortCondition ref="Q6:Q27"/>
  </sortState>
  <mergeCells count="2">
    <mergeCell ref="A1:D1"/>
    <mergeCell ref="A2:D2"/>
  </mergeCells>
  <pageMargins left="0.75" right="0.75" top="1" bottom="1" header="0.5" footer="0.5"/>
  <pageSetup scale="53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1"/>
  <sheetViews>
    <sheetView zoomScaleNormal="100" workbookViewId="0">
      <selection activeCell="A12" sqref="A12:XFD12"/>
    </sheetView>
  </sheetViews>
  <sheetFormatPr defaultColWidth="9.109375" defaultRowHeight="13.2" x14ac:dyDescent="0.25"/>
  <cols>
    <col min="1" max="1" width="24.88671875" bestFit="1" customWidth="1"/>
    <col min="2" max="2" width="14.88671875" customWidth="1"/>
    <col min="3" max="3" width="47.6640625" customWidth="1"/>
    <col min="4" max="5" width="12.33203125" customWidth="1"/>
    <col min="6" max="6" width="14.33203125" customWidth="1"/>
    <col min="7" max="15" width="6.6640625" hidden="1" customWidth="1"/>
    <col min="16" max="17" width="6.6640625" customWidth="1"/>
    <col min="18" max="18" width="21.5546875" customWidth="1"/>
    <col min="19" max="19" width="21.5546875" style="2" customWidth="1"/>
    <col min="20" max="16384" width="9.109375" style="2"/>
  </cols>
  <sheetData>
    <row r="1" spans="1:22" ht="15" x14ac:dyDescent="0.25">
      <c r="A1" s="266" t="s">
        <v>0</v>
      </c>
      <c r="B1" s="266"/>
      <c r="C1" s="266"/>
      <c r="D1" s="26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2" ht="15" x14ac:dyDescent="0.25">
      <c r="A2" s="266" t="s">
        <v>78</v>
      </c>
      <c r="B2" s="266"/>
      <c r="C2" s="266"/>
      <c r="D2" s="26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2" x14ac:dyDescent="0.25">
      <c r="C3" s="3"/>
    </row>
    <row r="4" spans="1:22" x14ac:dyDescent="0.25">
      <c r="C4" s="3"/>
      <c r="E4" s="19"/>
      <c r="P4" s="17" t="s">
        <v>1</v>
      </c>
      <c r="R4" t="s">
        <v>2</v>
      </c>
    </row>
    <row r="5" spans="1:22" ht="13.8" thickBot="1" x14ac:dyDescent="0.3">
      <c r="A5" s="5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29" t="s">
        <v>10</v>
      </c>
      <c r="I5" s="5" t="s">
        <v>11</v>
      </c>
      <c r="J5" s="5" t="s">
        <v>12</v>
      </c>
      <c r="K5" s="45" t="s">
        <v>14</v>
      </c>
      <c r="L5" s="45" t="s">
        <v>13</v>
      </c>
      <c r="M5" s="46" t="s">
        <v>39</v>
      </c>
      <c r="N5" s="5" t="s">
        <v>15</v>
      </c>
      <c r="O5" s="46" t="s">
        <v>38</v>
      </c>
      <c r="P5" s="7"/>
      <c r="Q5" s="4" t="s">
        <v>16</v>
      </c>
      <c r="R5" s="7"/>
      <c r="V5" s="8"/>
    </row>
    <row r="6" spans="1:22" ht="26.4" x14ac:dyDescent="0.25">
      <c r="A6" s="48" t="s">
        <v>47</v>
      </c>
      <c r="B6" s="49" t="s">
        <v>18</v>
      </c>
      <c r="C6" s="50" t="s">
        <v>46</v>
      </c>
      <c r="D6" s="51">
        <v>200000</v>
      </c>
      <c r="E6" s="52">
        <v>20000</v>
      </c>
      <c r="F6" s="53">
        <f>E6</f>
        <v>20000</v>
      </c>
      <c r="G6" s="20">
        <v>3</v>
      </c>
      <c r="H6" s="20">
        <v>4</v>
      </c>
      <c r="I6" s="20">
        <v>1</v>
      </c>
      <c r="J6" s="20">
        <v>1</v>
      </c>
      <c r="K6" s="20">
        <v>5</v>
      </c>
      <c r="L6" s="20">
        <v>3</v>
      </c>
      <c r="M6" s="20">
        <v>5</v>
      </c>
      <c r="N6" s="20">
        <v>4</v>
      </c>
      <c r="O6" s="20"/>
      <c r="P6" s="63">
        <f t="shared" ref="P6:P24" si="0">SUM(G6:O6)</f>
        <v>26</v>
      </c>
      <c r="Q6" s="64">
        <f t="shared" ref="Q6:Q24" si="1">RANK(P6,P$6:P$25)</f>
        <v>1</v>
      </c>
      <c r="R6" s="24"/>
    </row>
    <row r="7" spans="1:22" ht="26.4" x14ac:dyDescent="0.25">
      <c r="A7" s="48" t="s">
        <v>37</v>
      </c>
      <c r="B7" s="49" t="s">
        <v>21</v>
      </c>
      <c r="C7" s="50" t="s">
        <v>68</v>
      </c>
      <c r="D7" s="54">
        <v>25000</v>
      </c>
      <c r="E7" s="52">
        <v>20000</v>
      </c>
      <c r="F7" s="53">
        <f>E7+F6</f>
        <v>40000</v>
      </c>
      <c r="G7" s="20"/>
      <c r="H7" s="20">
        <v>5</v>
      </c>
      <c r="I7" s="20"/>
      <c r="J7" s="20">
        <v>5</v>
      </c>
      <c r="K7" s="20"/>
      <c r="L7" s="20">
        <v>5</v>
      </c>
      <c r="M7" s="20">
        <v>4</v>
      </c>
      <c r="N7" s="20"/>
      <c r="O7" s="20"/>
      <c r="P7" s="63">
        <f t="shared" si="0"/>
        <v>19</v>
      </c>
      <c r="Q7" s="65">
        <f t="shared" si="1"/>
        <v>2</v>
      </c>
      <c r="R7" s="24"/>
      <c r="V7" s="8"/>
    </row>
    <row r="8" spans="1:22" ht="26.4" x14ac:dyDescent="0.25">
      <c r="A8" s="48" t="s">
        <v>28</v>
      </c>
      <c r="B8" s="50" t="s">
        <v>27</v>
      </c>
      <c r="C8" s="50" t="s">
        <v>67</v>
      </c>
      <c r="D8" s="54">
        <v>30000</v>
      </c>
      <c r="E8" s="52">
        <v>68000</v>
      </c>
      <c r="F8" s="53">
        <f t="shared" ref="F8:F25" si="2">E8+F7</f>
        <v>108000</v>
      </c>
      <c r="G8" s="20">
        <v>4</v>
      </c>
      <c r="H8" s="20">
        <v>3</v>
      </c>
      <c r="I8" s="20"/>
      <c r="J8" s="20"/>
      <c r="K8" s="20"/>
      <c r="L8" s="20">
        <v>4</v>
      </c>
      <c r="M8" s="20"/>
      <c r="N8" s="20">
        <v>5</v>
      </c>
      <c r="O8" s="20"/>
      <c r="P8" s="63">
        <f t="shared" si="0"/>
        <v>16</v>
      </c>
      <c r="Q8" s="65">
        <f t="shared" si="1"/>
        <v>3</v>
      </c>
      <c r="R8" s="24"/>
      <c r="V8" s="8"/>
    </row>
    <row r="9" spans="1:22" x14ac:dyDescent="0.25">
      <c r="A9" s="48" t="s">
        <v>73</v>
      </c>
      <c r="B9" s="49" t="s">
        <v>17</v>
      </c>
      <c r="C9" s="50" t="s">
        <v>74</v>
      </c>
      <c r="D9" s="54"/>
      <c r="E9" s="52">
        <v>60000</v>
      </c>
      <c r="F9" s="53">
        <f t="shared" si="2"/>
        <v>168000</v>
      </c>
      <c r="G9" s="20">
        <v>1</v>
      </c>
      <c r="H9" s="20">
        <v>1</v>
      </c>
      <c r="I9" s="20">
        <v>5</v>
      </c>
      <c r="J9" s="20"/>
      <c r="K9" s="20">
        <v>3</v>
      </c>
      <c r="L9" s="20"/>
      <c r="M9" s="20">
        <v>2</v>
      </c>
      <c r="N9" s="20">
        <v>1</v>
      </c>
      <c r="O9" s="20"/>
      <c r="P9" s="63">
        <f t="shared" si="0"/>
        <v>13</v>
      </c>
      <c r="Q9" s="65">
        <f t="shared" si="1"/>
        <v>4</v>
      </c>
      <c r="R9" s="24"/>
      <c r="V9" s="8"/>
    </row>
    <row r="10" spans="1:22" ht="26.4" x14ac:dyDescent="0.25">
      <c r="A10" s="48" t="s">
        <v>42</v>
      </c>
      <c r="B10" s="49" t="s">
        <v>19</v>
      </c>
      <c r="C10" s="50" t="s">
        <v>44</v>
      </c>
      <c r="D10" s="55">
        <v>47000</v>
      </c>
      <c r="E10" s="52">
        <v>10000</v>
      </c>
      <c r="F10" s="53">
        <f t="shared" si="2"/>
        <v>178000</v>
      </c>
      <c r="G10" s="20"/>
      <c r="H10" s="20">
        <v>2</v>
      </c>
      <c r="I10" s="20"/>
      <c r="J10" s="20">
        <v>4</v>
      </c>
      <c r="K10" s="20"/>
      <c r="L10" s="20">
        <v>2</v>
      </c>
      <c r="M10" s="20"/>
      <c r="N10" s="20"/>
      <c r="O10" s="20"/>
      <c r="P10" s="63">
        <f t="shared" si="0"/>
        <v>8</v>
      </c>
      <c r="Q10" s="65">
        <f t="shared" si="1"/>
        <v>5</v>
      </c>
      <c r="R10" s="24"/>
    </row>
    <row r="11" spans="1:22" ht="39.6" x14ac:dyDescent="0.25">
      <c r="A11" s="48" t="s">
        <v>49</v>
      </c>
      <c r="B11" s="49" t="s">
        <v>17</v>
      </c>
      <c r="C11" s="50" t="s">
        <v>50</v>
      </c>
      <c r="D11" s="55">
        <v>100000</v>
      </c>
      <c r="E11" s="52">
        <v>13500</v>
      </c>
      <c r="F11" s="53">
        <f t="shared" si="2"/>
        <v>191500</v>
      </c>
      <c r="G11" s="20">
        <v>2</v>
      </c>
      <c r="H11" s="20"/>
      <c r="I11" s="20">
        <v>4</v>
      </c>
      <c r="J11" s="20"/>
      <c r="K11" s="20">
        <v>2</v>
      </c>
      <c r="L11" s="20"/>
      <c r="M11" s="20"/>
      <c r="N11" s="20"/>
      <c r="O11" s="20"/>
      <c r="P11" s="63">
        <f t="shared" si="0"/>
        <v>8</v>
      </c>
      <c r="Q11" s="65">
        <f t="shared" si="1"/>
        <v>5</v>
      </c>
      <c r="R11" s="24"/>
    </row>
    <row r="12" spans="1:22" ht="26.4" x14ac:dyDescent="0.25">
      <c r="A12" s="48" t="s">
        <v>24</v>
      </c>
      <c r="B12" s="49" t="s">
        <v>20</v>
      </c>
      <c r="C12" s="50" t="s">
        <v>72</v>
      </c>
      <c r="D12" s="56" t="s">
        <v>25</v>
      </c>
      <c r="E12" s="52">
        <v>25000</v>
      </c>
      <c r="F12" s="53">
        <f t="shared" si="2"/>
        <v>216500</v>
      </c>
      <c r="G12" s="20">
        <v>5</v>
      </c>
      <c r="H12" s="20"/>
      <c r="I12" s="20"/>
      <c r="J12" s="20">
        <v>2</v>
      </c>
      <c r="K12" s="20"/>
      <c r="L12" s="20"/>
      <c r="M12" s="20"/>
      <c r="N12" s="20"/>
      <c r="O12" s="20"/>
      <c r="P12" s="63">
        <f t="shared" si="0"/>
        <v>7</v>
      </c>
      <c r="Q12" s="65">
        <f t="shared" si="1"/>
        <v>7</v>
      </c>
      <c r="R12" s="24"/>
      <c r="V12" s="8"/>
    </row>
    <row r="13" spans="1:22" ht="26.4" x14ac:dyDescent="0.25">
      <c r="A13" s="48" t="s">
        <v>41</v>
      </c>
      <c r="B13" s="49" t="s">
        <v>17</v>
      </c>
      <c r="C13" s="50" t="s">
        <v>71</v>
      </c>
      <c r="D13" s="54">
        <v>15000</v>
      </c>
      <c r="E13" s="52">
        <v>15000</v>
      </c>
      <c r="F13" s="53">
        <f t="shared" si="2"/>
        <v>231500</v>
      </c>
      <c r="G13" s="20"/>
      <c r="H13" s="20"/>
      <c r="I13" s="20">
        <v>3</v>
      </c>
      <c r="J13" s="20"/>
      <c r="K13" s="20"/>
      <c r="L13" s="20"/>
      <c r="M13" s="20">
        <v>1</v>
      </c>
      <c r="N13" s="20">
        <v>3</v>
      </c>
      <c r="O13" s="20"/>
      <c r="P13" s="63">
        <f t="shared" si="0"/>
        <v>7</v>
      </c>
      <c r="Q13" s="65">
        <f t="shared" si="1"/>
        <v>7</v>
      </c>
      <c r="R13" s="24"/>
      <c r="V13" s="8"/>
    </row>
    <row r="14" spans="1:22" ht="26.4" x14ac:dyDescent="0.25">
      <c r="A14" s="57" t="s">
        <v>58</v>
      </c>
      <c r="B14" s="58" t="s">
        <v>22</v>
      </c>
      <c r="C14" s="59" t="s">
        <v>75</v>
      </c>
      <c r="D14" s="60">
        <v>40000</v>
      </c>
      <c r="E14" s="61">
        <v>25000</v>
      </c>
      <c r="F14" s="62">
        <f t="shared" si="2"/>
        <v>256500</v>
      </c>
      <c r="G14" s="14"/>
      <c r="H14" s="30"/>
      <c r="I14" s="14"/>
      <c r="J14" s="14"/>
      <c r="K14" s="14">
        <v>4</v>
      </c>
      <c r="L14" s="14"/>
      <c r="M14" s="14"/>
      <c r="N14" s="14">
        <v>2</v>
      </c>
      <c r="O14" s="14"/>
      <c r="P14" s="66">
        <f t="shared" si="0"/>
        <v>6</v>
      </c>
      <c r="Q14" s="67">
        <f t="shared" si="1"/>
        <v>9</v>
      </c>
      <c r="R14" s="15" t="s">
        <v>76</v>
      </c>
    </row>
    <row r="15" spans="1:22" ht="26.4" x14ac:dyDescent="0.25">
      <c r="A15" s="34" t="s">
        <v>54</v>
      </c>
      <c r="B15" s="28" t="s">
        <v>22</v>
      </c>
      <c r="C15" s="31" t="s">
        <v>56</v>
      </c>
      <c r="D15" s="26">
        <v>60000</v>
      </c>
      <c r="E15" s="13">
        <v>44000</v>
      </c>
      <c r="F15" s="22">
        <f t="shared" si="2"/>
        <v>300500</v>
      </c>
      <c r="G15" s="14"/>
      <c r="H15" s="30"/>
      <c r="I15" s="14"/>
      <c r="J15" s="14">
        <v>3</v>
      </c>
      <c r="K15" s="14">
        <v>1</v>
      </c>
      <c r="L15" s="14">
        <v>1</v>
      </c>
      <c r="M15" s="14"/>
      <c r="N15" s="14"/>
      <c r="O15" s="14"/>
      <c r="P15" s="11">
        <f t="shared" si="0"/>
        <v>5</v>
      </c>
      <c r="Q15" s="20">
        <f t="shared" si="1"/>
        <v>10</v>
      </c>
      <c r="R15" s="15"/>
    </row>
    <row r="16" spans="1:22" ht="26.4" x14ac:dyDescent="0.25">
      <c r="A16" s="33" t="s">
        <v>26</v>
      </c>
      <c r="B16" s="9" t="s">
        <v>22</v>
      </c>
      <c r="C16" s="16" t="s">
        <v>52</v>
      </c>
      <c r="D16" s="27">
        <v>48000</v>
      </c>
      <c r="E16" s="13">
        <v>65000</v>
      </c>
      <c r="F16" s="22">
        <f t="shared" si="2"/>
        <v>365500</v>
      </c>
      <c r="G16" s="10"/>
      <c r="H16" s="20"/>
      <c r="I16" s="10"/>
      <c r="J16" s="10"/>
      <c r="K16" s="10"/>
      <c r="L16" s="10"/>
      <c r="M16" s="10">
        <v>3</v>
      </c>
      <c r="N16" s="10"/>
      <c r="O16" s="10"/>
      <c r="P16" s="11">
        <f t="shared" si="0"/>
        <v>3</v>
      </c>
      <c r="Q16" s="20">
        <f t="shared" si="1"/>
        <v>11</v>
      </c>
      <c r="R16" s="12"/>
    </row>
    <row r="17" spans="1:22" x14ac:dyDescent="0.25">
      <c r="A17" s="32" t="s">
        <v>29</v>
      </c>
      <c r="B17" s="21" t="s">
        <v>18</v>
      </c>
      <c r="C17" s="16" t="s">
        <v>31</v>
      </c>
      <c r="D17" s="36" t="s">
        <v>30</v>
      </c>
      <c r="E17" s="13">
        <v>55000</v>
      </c>
      <c r="F17" s="22">
        <f t="shared" si="2"/>
        <v>420500</v>
      </c>
      <c r="G17" s="20"/>
      <c r="H17" s="20"/>
      <c r="I17" s="20">
        <v>2</v>
      </c>
      <c r="J17" s="20"/>
      <c r="K17" s="20"/>
      <c r="L17" s="20"/>
      <c r="M17" s="20"/>
      <c r="N17" s="20"/>
      <c r="O17" s="20"/>
      <c r="P17" s="11">
        <f t="shared" si="0"/>
        <v>2</v>
      </c>
      <c r="Q17" s="20">
        <f t="shared" si="1"/>
        <v>12</v>
      </c>
      <c r="R17" s="24"/>
      <c r="V17" s="8"/>
    </row>
    <row r="18" spans="1:22" ht="39.6" x14ac:dyDescent="0.25">
      <c r="A18" s="32" t="s">
        <v>43</v>
      </c>
      <c r="B18" s="21" t="s">
        <v>17</v>
      </c>
      <c r="C18" s="16" t="s">
        <v>45</v>
      </c>
      <c r="D18" s="25">
        <v>47000</v>
      </c>
      <c r="E18" s="13">
        <v>105000</v>
      </c>
      <c r="F18" s="22">
        <f t="shared" si="2"/>
        <v>525500</v>
      </c>
      <c r="G18" s="20"/>
      <c r="H18" s="20"/>
      <c r="I18" s="20"/>
      <c r="J18" s="20"/>
      <c r="K18" s="20"/>
      <c r="L18" s="20"/>
      <c r="M18" s="20"/>
      <c r="N18" s="20"/>
      <c r="O18" s="20"/>
      <c r="P18" s="23">
        <f t="shared" si="0"/>
        <v>0</v>
      </c>
      <c r="Q18" s="20">
        <f t="shared" si="1"/>
        <v>13</v>
      </c>
      <c r="R18" s="24"/>
    </row>
    <row r="19" spans="1:22" ht="39.6" x14ac:dyDescent="0.25">
      <c r="A19" s="33" t="s">
        <v>23</v>
      </c>
      <c r="B19" s="21" t="s">
        <v>17</v>
      </c>
      <c r="C19" s="16" t="s">
        <v>48</v>
      </c>
      <c r="D19" s="25">
        <v>200000</v>
      </c>
      <c r="E19" s="13">
        <v>450000</v>
      </c>
      <c r="F19" s="22">
        <f t="shared" si="2"/>
        <v>975500</v>
      </c>
      <c r="G19" s="20"/>
      <c r="H19" s="20"/>
      <c r="I19" s="20"/>
      <c r="J19" s="20"/>
      <c r="K19" s="20"/>
      <c r="L19" s="20"/>
      <c r="M19" s="20"/>
      <c r="N19" s="20"/>
      <c r="O19" s="20"/>
      <c r="P19" s="23">
        <f t="shared" si="0"/>
        <v>0</v>
      </c>
      <c r="Q19" s="20">
        <f t="shared" si="1"/>
        <v>13</v>
      </c>
      <c r="R19" s="24"/>
    </row>
    <row r="20" spans="1:22" ht="39.6" x14ac:dyDescent="0.25">
      <c r="A20" s="33" t="s">
        <v>51</v>
      </c>
      <c r="B20" s="21" t="s">
        <v>17</v>
      </c>
      <c r="C20" s="16" t="s">
        <v>53</v>
      </c>
      <c r="D20" s="25">
        <v>100000</v>
      </c>
      <c r="E20" s="13">
        <v>105000</v>
      </c>
      <c r="F20" s="22">
        <f t="shared" si="2"/>
        <v>1080500</v>
      </c>
      <c r="G20" s="20"/>
      <c r="H20" s="20"/>
      <c r="I20" s="20"/>
      <c r="J20" s="20"/>
      <c r="K20" s="20"/>
      <c r="L20" s="20"/>
      <c r="M20" s="20"/>
      <c r="N20" s="20"/>
      <c r="O20" s="20"/>
      <c r="P20" s="23">
        <f t="shared" si="0"/>
        <v>0</v>
      </c>
      <c r="Q20" s="20">
        <f t="shared" si="1"/>
        <v>13</v>
      </c>
      <c r="R20" s="24"/>
    </row>
    <row r="21" spans="1:22" ht="26.4" x14ac:dyDescent="0.25">
      <c r="A21" s="33" t="s">
        <v>55</v>
      </c>
      <c r="B21" s="9" t="s">
        <v>22</v>
      </c>
      <c r="C21" s="16" t="s">
        <v>57</v>
      </c>
      <c r="D21" s="27">
        <v>60000</v>
      </c>
      <c r="E21" s="13">
        <v>107000</v>
      </c>
      <c r="F21" s="22">
        <f t="shared" si="2"/>
        <v>1187500</v>
      </c>
      <c r="G21" s="10"/>
      <c r="H21" s="20"/>
      <c r="I21" s="10"/>
      <c r="J21" s="10"/>
      <c r="K21" s="10"/>
      <c r="L21" s="10"/>
      <c r="M21" s="10"/>
      <c r="N21" s="10"/>
      <c r="O21" s="10"/>
      <c r="P21" s="11">
        <f t="shared" si="0"/>
        <v>0</v>
      </c>
      <c r="Q21" s="20">
        <f t="shared" si="1"/>
        <v>13</v>
      </c>
      <c r="R21" s="12"/>
    </row>
    <row r="22" spans="1:22" x14ac:dyDescent="0.25">
      <c r="A22" s="33" t="s">
        <v>59</v>
      </c>
      <c r="B22" s="9" t="s">
        <v>22</v>
      </c>
      <c r="C22" s="16" t="s">
        <v>60</v>
      </c>
      <c r="D22" s="27">
        <v>40000</v>
      </c>
      <c r="E22" s="47" t="s">
        <v>61</v>
      </c>
      <c r="F22" s="22" t="e">
        <f t="shared" si="2"/>
        <v>#VALUE!</v>
      </c>
      <c r="G22" s="10"/>
      <c r="H22" s="20"/>
      <c r="I22" s="10"/>
      <c r="J22" s="10"/>
      <c r="K22" s="10"/>
      <c r="L22" s="10"/>
      <c r="M22" s="10"/>
      <c r="N22" s="10"/>
      <c r="O22" s="10"/>
      <c r="P22" s="11">
        <f t="shared" si="0"/>
        <v>0</v>
      </c>
      <c r="Q22" s="20">
        <f t="shared" si="1"/>
        <v>13</v>
      </c>
      <c r="R22" s="12"/>
    </row>
    <row r="23" spans="1:22" ht="39.6" x14ac:dyDescent="0.25">
      <c r="A23" s="32" t="s">
        <v>36</v>
      </c>
      <c r="B23" s="21" t="s">
        <v>21</v>
      </c>
      <c r="C23" s="16" t="s">
        <v>69</v>
      </c>
      <c r="D23" s="37">
        <v>100000</v>
      </c>
      <c r="E23" s="13">
        <v>101000</v>
      </c>
      <c r="F23" s="22" t="e">
        <f t="shared" si="2"/>
        <v>#VALUE!</v>
      </c>
      <c r="G23" s="20"/>
      <c r="H23" s="20"/>
      <c r="I23" s="20"/>
      <c r="J23" s="20"/>
      <c r="K23" s="20"/>
      <c r="L23" s="20"/>
      <c r="M23" s="20"/>
      <c r="N23" s="20"/>
      <c r="O23" s="20"/>
      <c r="P23" s="11">
        <f t="shared" si="0"/>
        <v>0</v>
      </c>
      <c r="Q23" s="20">
        <f t="shared" si="1"/>
        <v>13</v>
      </c>
      <c r="R23" s="24"/>
      <c r="V23" s="8"/>
    </row>
    <row r="24" spans="1:22" ht="26.4" x14ac:dyDescent="0.25">
      <c r="A24" s="32" t="s">
        <v>40</v>
      </c>
      <c r="B24" s="21" t="s">
        <v>17</v>
      </c>
      <c r="C24" s="16" t="s">
        <v>70</v>
      </c>
      <c r="D24" s="37">
        <v>40000</v>
      </c>
      <c r="E24" s="13">
        <v>73000</v>
      </c>
      <c r="F24" s="22" t="e">
        <f t="shared" si="2"/>
        <v>#VALUE!</v>
      </c>
      <c r="G24" s="20"/>
      <c r="H24" s="20"/>
      <c r="I24" s="20"/>
      <c r="J24" s="20"/>
      <c r="K24" s="20"/>
      <c r="L24" s="20"/>
      <c r="M24" s="20"/>
      <c r="N24" s="20"/>
      <c r="O24" s="20"/>
      <c r="P24" s="11">
        <f t="shared" si="0"/>
        <v>0</v>
      </c>
      <c r="Q24" s="20">
        <f t="shared" si="1"/>
        <v>13</v>
      </c>
      <c r="R24" s="24"/>
      <c r="V24" s="8"/>
    </row>
    <row r="25" spans="1:22" ht="26.4" x14ac:dyDescent="0.25">
      <c r="A25" s="33" t="s">
        <v>62</v>
      </c>
      <c r="B25" s="9" t="s">
        <v>63</v>
      </c>
      <c r="C25" s="16" t="s">
        <v>64</v>
      </c>
      <c r="D25" s="27" t="s">
        <v>65</v>
      </c>
      <c r="E25" s="47" t="s">
        <v>66</v>
      </c>
      <c r="F25" s="22" t="e">
        <f t="shared" si="2"/>
        <v>#VALUE!</v>
      </c>
      <c r="G25" s="10"/>
      <c r="H25" s="20"/>
      <c r="I25" s="10"/>
      <c r="J25" s="10"/>
      <c r="K25" s="10"/>
      <c r="L25" s="10"/>
      <c r="M25" s="10"/>
      <c r="N25" s="10"/>
      <c r="O25" s="10"/>
      <c r="P25" s="11"/>
      <c r="Q25" s="20"/>
      <c r="R25" s="12"/>
    </row>
    <row r="26" spans="1:22" x14ac:dyDescent="0.25">
      <c r="A26" s="40"/>
      <c r="B26" s="41"/>
      <c r="C26" s="18"/>
      <c r="D26" s="35"/>
      <c r="E26" s="42"/>
      <c r="F26" s="43"/>
      <c r="G26" s="8"/>
      <c r="H26" s="8"/>
      <c r="I26" s="8"/>
      <c r="J26" s="8"/>
      <c r="K26" s="8"/>
      <c r="L26" s="8"/>
      <c r="M26" s="8"/>
      <c r="N26" s="8"/>
      <c r="O26" s="8"/>
      <c r="P26" s="44"/>
      <c r="Q26" s="17"/>
      <c r="R26" s="8"/>
      <c r="V26" s="8"/>
    </row>
    <row r="28" spans="1:22" ht="52.8" x14ac:dyDescent="0.25">
      <c r="C28" s="39" t="s">
        <v>33</v>
      </c>
    </row>
    <row r="29" spans="1:22" ht="57.6" x14ac:dyDescent="0.3">
      <c r="C29" s="38" t="s">
        <v>32</v>
      </c>
    </row>
    <row r="30" spans="1:22" ht="115.2" x14ac:dyDescent="0.3">
      <c r="C30" s="38" t="s">
        <v>34</v>
      </c>
    </row>
    <row r="31" spans="1:22" ht="43.2" x14ac:dyDescent="0.3">
      <c r="C31" s="38" t="s">
        <v>35</v>
      </c>
    </row>
  </sheetData>
  <sortState ref="A6:V25">
    <sortCondition ref="Q6:Q25"/>
  </sortState>
  <mergeCells count="2">
    <mergeCell ref="A1:D1"/>
    <mergeCell ref="A2:D2"/>
  </mergeCells>
  <pageMargins left="0.75" right="0.75" top="1" bottom="1" header="0.5" footer="0.5"/>
  <pageSetup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2016 Problem Statements</vt:lpstr>
      <vt:lpstr>2015 Problem Statements</vt:lpstr>
      <vt:lpstr>2014 Proposals</vt:lpstr>
      <vt:lpstr>2013 Proposals</vt:lpstr>
      <vt:lpstr>2012 Proposals</vt:lpstr>
      <vt:lpstr>'2012 Proposals'!Print_Area</vt:lpstr>
      <vt:lpstr>'2013 Proposals'!Print_Area</vt:lpstr>
      <vt:lpstr>'2014 Proposals'!Print_Area</vt:lpstr>
      <vt:lpstr>'2015 Problem Statements'!Print_Area</vt:lpstr>
      <vt:lpstr>'2016 Problem Statements'!Print_Area</vt:lpstr>
    </vt:vector>
  </TitlesOfParts>
  <Company>WSDOT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olsonda</dc:creator>
  <cp:lastModifiedBy>Heck, Rebecca</cp:lastModifiedBy>
  <cp:lastPrinted>2015-10-05T21:18:50Z</cp:lastPrinted>
  <dcterms:created xsi:type="dcterms:W3CDTF">2009-11-18T17:23:11Z</dcterms:created>
  <dcterms:modified xsi:type="dcterms:W3CDTF">2015-10-06T21:13:47Z</dcterms:modified>
</cp:coreProperties>
</file>