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core-Card\Round-1\Versions\October-2016\"/>
    </mc:Choice>
  </mc:AlternateContent>
  <bookViews>
    <workbookView xWindow="0" yWindow="0" windowWidth="25200" windowHeight="11385" tabRatio="492"/>
  </bookViews>
  <sheets>
    <sheet name="WSDOT Non-Proprietary " sheetId="17" r:id="rId1"/>
    <sheet name="Sheet1" sheetId="15" r:id="rId2"/>
  </sheets>
  <externalReferences>
    <externalReference r:id="rId3"/>
    <externalReference r:id="rId4"/>
    <externalReference r:id="rId5"/>
    <externalReference r:id="rId6"/>
    <externalReference r:id="rId7"/>
  </externalReferences>
  <definedNames>
    <definedName name="_1610.01 General" localSheetId="0">'WSDOT Non-Proprietary '!#REF!</definedName>
    <definedName name="_xlnm.Print_Area" localSheetId="0">'WSDOT Non-Proprietary '!$A$1:$BC$78</definedName>
  </definedNames>
  <calcPr calcId="152511"/>
</workbook>
</file>

<file path=xl/calcChain.xml><?xml version="1.0" encoding="utf-8"?>
<calcChain xmlns="http://schemas.openxmlformats.org/spreadsheetml/2006/main">
  <c r="R33" i="17" l="1"/>
  <c r="R47" i="17"/>
  <c r="R54" i="17"/>
  <c r="P48" i="17" l="1"/>
  <c r="P11" i="17" l="1"/>
  <c r="P7" i="17" l="1"/>
  <c r="BC61" i="17" l="1"/>
  <c r="W61" i="17"/>
  <c r="P61" i="17"/>
  <c r="S33" i="17"/>
  <c r="R61" i="17" l="1"/>
  <c r="S61" i="17"/>
  <c r="P71" i="17"/>
  <c r="P70" i="17"/>
  <c r="P69" i="17"/>
  <c r="P68" i="17"/>
  <c r="P67" i="17"/>
  <c r="P66" i="17"/>
  <c r="P65" i="17"/>
  <c r="P64" i="17"/>
  <c r="P63" i="17"/>
  <c r="P62" i="17"/>
  <c r="P60" i="17"/>
  <c r="P5" i="17"/>
  <c r="P6" i="17"/>
  <c r="P9" i="17"/>
  <c r="P10" i="17"/>
  <c r="P16" i="17"/>
  <c r="P20" i="17"/>
  <c r="P24" i="17"/>
  <c r="P25" i="17"/>
  <c r="P26" i="17"/>
  <c r="P27" i="17"/>
  <c r="P28" i="17"/>
  <c r="P34" i="17"/>
  <c r="P35" i="17"/>
  <c r="P38" i="17"/>
  <c r="P40" i="17"/>
  <c r="P41" i="17"/>
  <c r="P42" i="17"/>
  <c r="P43" i="17"/>
  <c r="P44" i="17"/>
  <c r="P45" i="17"/>
  <c r="P46" i="17"/>
  <c r="P49" i="17"/>
  <c r="P51" i="17"/>
  <c r="BC49" i="17" l="1"/>
  <c r="W49" i="17"/>
  <c r="R49" i="17" s="1"/>
  <c r="S49" i="17" l="1"/>
  <c r="BC48" i="17" l="1"/>
  <c r="W48" i="17"/>
  <c r="R48" i="17" s="1"/>
  <c r="BC22" i="17"/>
  <c r="BC21" i="17"/>
  <c r="W22" i="17"/>
  <c r="R22" i="17" s="1"/>
  <c r="W21" i="17"/>
  <c r="R21" i="17" s="1"/>
  <c r="BN21" i="17"/>
  <c r="S21" i="17" l="1"/>
  <c r="S22" i="17"/>
  <c r="S48" i="17"/>
  <c r="W5" i="17" l="1"/>
  <c r="W78" i="17"/>
  <c r="W77" i="17"/>
  <c r="W76" i="17"/>
  <c r="W75" i="17"/>
  <c r="W74" i="17"/>
  <c r="W73" i="17"/>
  <c r="W72" i="17"/>
  <c r="W70" i="17"/>
  <c r="W71" i="17"/>
  <c r="W69" i="17"/>
  <c r="W68" i="17"/>
  <c r="W67" i="17"/>
  <c r="W66" i="17"/>
  <c r="W65" i="17"/>
  <c r="W64" i="17"/>
  <c r="W63" i="17"/>
  <c r="W62" i="17"/>
  <c r="W60" i="17"/>
  <c r="W59" i="17"/>
  <c r="W58" i="17"/>
  <c r="W57" i="17"/>
  <c r="W56" i="17"/>
  <c r="W55" i="17"/>
  <c r="W53" i="17"/>
  <c r="W52" i="17"/>
  <c r="W51" i="17"/>
  <c r="W50" i="17"/>
  <c r="W46" i="17"/>
  <c r="W45" i="17"/>
  <c r="W44" i="17"/>
  <c r="W43" i="17"/>
  <c r="W42" i="17"/>
  <c r="W41" i="17"/>
  <c r="W40" i="17"/>
  <c r="W39" i="17"/>
  <c r="W38" i="17"/>
  <c r="W37" i="17"/>
  <c r="W36" i="17"/>
  <c r="W35" i="17"/>
  <c r="W34" i="17"/>
  <c r="W32" i="17"/>
  <c r="W31" i="17"/>
  <c r="W30" i="17"/>
  <c r="W29" i="17"/>
  <c r="W28" i="17"/>
  <c r="W27" i="17"/>
  <c r="W26" i="17"/>
  <c r="W25" i="17"/>
  <c r="W24" i="17"/>
  <c r="W23" i="17"/>
  <c r="W20" i="17"/>
  <c r="W19" i="17"/>
  <c r="W17" i="17"/>
  <c r="W18" i="17"/>
  <c r="W16" i="17"/>
  <c r="W15" i="17"/>
  <c r="W14" i="17"/>
  <c r="W12" i="17"/>
  <c r="W13" i="17"/>
  <c r="W11" i="17"/>
  <c r="W10" i="17"/>
  <c r="W9" i="17"/>
  <c r="W8" i="17"/>
  <c r="W7" i="17"/>
  <c r="W6" i="17"/>
  <c r="W4" i="17"/>
  <c r="R27" i="17" l="1"/>
  <c r="R43" i="17"/>
  <c r="R44" i="17"/>
  <c r="R17" i="17"/>
  <c r="R15" i="17"/>
  <c r="R39" i="17"/>
  <c r="BC51" i="17"/>
  <c r="R51" i="17" s="1"/>
  <c r="BC73" i="17"/>
  <c r="R73" i="17" s="1"/>
  <c r="BC74" i="17"/>
  <c r="R74" i="17" s="1"/>
  <c r="BC75" i="17"/>
  <c r="R75" i="17" s="1"/>
  <c r="BC76" i="17"/>
  <c r="R76" i="17" s="1"/>
  <c r="BC77" i="17"/>
  <c r="R77" i="17" s="1"/>
  <c r="BC78" i="17"/>
  <c r="R78" i="17" s="1"/>
  <c r="BC72" i="17"/>
  <c r="R72" i="17" s="1"/>
  <c r="BC71" i="17"/>
  <c r="R71" i="17" s="1"/>
  <c r="BC70" i="17"/>
  <c r="R70" i="17" s="1"/>
  <c r="BC69" i="17"/>
  <c r="R69" i="17" s="1"/>
  <c r="BC68" i="17"/>
  <c r="R68" i="17" s="1"/>
  <c r="BC67" i="17"/>
  <c r="R67" i="17" s="1"/>
  <c r="BC65" i="17"/>
  <c r="R65" i="17" s="1"/>
  <c r="BC66" i="17"/>
  <c r="R66" i="17" s="1"/>
  <c r="BC64" i="17"/>
  <c r="R64" i="17" s="1"/>
  <c r="BC60" i="17"/>
  <c r="R60" i="17" s="1"/>
  <c r="BC59" i="17"/>
  <c r="R59" i="17" s="1"/>
  <c r="BC58" i="17"/>
  <c r="R58" i="17" s="1"/>
  <c r="BC62" i="17"/>
  <c r="R62" i="17" s="1"/>
  <c r="BC63" i="17"/>
  <c r="R63" i="17" s="1"/>
  <c r="BC57" i="17"/>
  <c r="R57" i="17" s="1"/>
  <c r="BC53" i="17"/>
  <c r="R53" i="17" s="1"/>
  <c r="BC55" i="17"/>
  <c r="R55" i="17" s="1"/>
  <c r="BC56" i="17"/>
  <c r="R56" i="17" s="1"/>
  <c r="BC52" i="17"/>
  <c r="R52" i="17" s="1"/>
  <c r="BC50" i="17"/>
  <c r="R50" i="17" s="1"/>
  <c r="BC46" i="17"/>
  <c r="R46" i="17" s="1"/>
  <c r="BC45" i="17"/>
  <c r="R45" i="17" s="1"/>
  <c r="BC43" i="17"/>
  <c r="BC44" i="17"/>
  <c r="BC42" i="17"/>
  <c r="R42" i="17" s="1"/>
  <c r="BC40" i="17"/>
  <c r="R40" i="17" s="1"/>
  <c r="BC41" i="17"/>
  <c r="R41" i="17" s="1"/>
  <c r="BC39" i="17"/>
  <c r="BC36" i="17"/>
  <c r="R36" i="17" s="1"/>
  <c r="BC38" i="17"/>
  <c r="R38" i="17" s="1"/>
  <c r="BC37" i="17"/>
  <c r="R37" i="17" s="1"/>
  <c r="BC30" i="17"/>
  <c r="R30" i="17" s="1"/>
  <c r="BC31" i="17"/>
  <c r="R31" i="17" s="1"/>
  <c r="BC32" i="17"/>
  <c r="R32" i="17" s="1"/>
  <c r="BC34" i="17"/>
  <c r="R34" i="17" s="1"/>
  <c r="BC35" i="17"/>
  <c r="R35" i="17" s="1"/>
  <c r="BC29" i="17"/>
  <c r="R29" i="17" s="1"/>
  <c r="BC23" i="17"/>
  <c r="R23" i="17" s="1"/>
  <c r="BC24" i="17"/>
  <c r="R24" i="17" s="1"/>
  <c r="BC25" i="17"/>
  <c r="R25" i="17" s="1"/>
  <c r="BC26" i="17"/>
  <c r="R26" i="17" s="1"/>
  <c r="BC27" i="17"/>
  <c r="BC28" i="17"/>
  <c r="R28" i="17" s="1"/>
  <c r="BC19" i="17"/>
  <c r="R19" i="17" s="1"/>
  <c r="BC18" i="17"/>
  <c r="R18" i="17" s="1"/>
  <c r="BC20" i="17"/>
  <c r="R20" i="17" s="1"/>
  <c r="BC17" i="17"/>
  <c r="BC16" i="17"/>
  <c r="R16" i="17" s="1"/>
  <c r="BC13" i="17"/>
  <c r="R13" i="17" s="1"/>
  <c r="BC12" i="17"/>
  <c r="R12" i="17" s="1"/>
  <c r="BC15" i="17"/>
  <c r="BC14" i="17"/>
  <c r="R14" i="17" s="1"/>
  <c r="BC11" i="17"/>
  <c r="R11" i="17" s="1"/>
  <c r="BC10" i="17"/>
  <c r="R10" i="17" s="1"/>
  <c r="BC6" i="17"/>
  <c r="R6" i="17" s="1"/>
  <c r="BC7" i="17"/>
  <c r="R7" i="17" s="1"/>
  <c r="BC5" i="17"/>
  <c r="R5" i="17" s="1"/>
  <c r="BC9" i="17"/>
  <c r="R9" i="17" s="1"/>
  <c r="BC8" i="17"/>
  <c r="R8" i="17" s="1"/>
  <c r="BC4" i="17"/>
  <c r="R4" i="17" s="1"/>
  <c r="S51" i="17" l="1"/>
  <c r="BN68" i="17" l="1"/>
  <c r="BN23" i="17"/>
  <c r="BN16" i="17"/>
  <c r="BN14" i="17"/>
  <c r="BN15" i="17"/>
  <c r="BN12" i="17"/>
  <c r="BN13" i="17"/>
  <c r="BN11" i="17"/>
  <c r="BN57" i="17"/>
  <c r="BN4" i="17"/>
  <c r="S43" i="17" l="1"/>
  <c r="S76" i="17"/>
  <c r="S29" i="17"/>
  <c r="S36" i="17"/>
  <c r="S44" i="17"/>
  <c r="S12" i="17"/>
  <c r="S75" i="17"/>
  <c r="S10" i="17"/>
  <c r="S66" i="17"/>
  <c r="S16" i="17"/>
  <c r="S77" i="17"/>
  <c r="S57" i="17"/>
  <c r="S11" i="17"/>
  <c r="S15" i="17"/>
  <c r="S9" i="17"/>
  <c r="S38" i="17"/>
  <c r="S65" i="17"/>
  <c r="S5" i="17"/>
  <c r="S73" i="17"/>
  <c r="S72" i="17"/>
  <c r="S37" i="17"/>
  <c r="S13" i="17"/>
  <c r="S68" i="17"/>
  <c r="S32" i="17"/>
  <c r="S42" i="17"/>
  <c r="S31" i="17"/>
  <c r="S34" i="17"/>
  <c r="S35" i="17"/>
  <c r="S7" i="17"/>
  <c r="S74" i="17"/>
  <c r="S4" i="17"/>
  <c r="S23" i="17"/>
  <c r="S41" i="17"/>
  <c r="S63" i="17"/>
  <c r="S46" i="17"/>
  <c r="S8" i="17"/>
  <c r="S6" i="17"/>
  <c r="S78" i="17"/>
  <c r="S14" i="17"/>
  <c r="S30" i="17"/>
  <c r="BN52" i="17"/>
  <c r="BN53" i="17"/>
  <c r="BN56" i="17"/>
  <c r="BN55" i="17"/>
  <c r="S39" i="17" l="1"/>
  <c r="S53" i="17"/>
  <c r="S50" i="17"/>
  <c r="S40" i="17"/>
  <c r="S52" i="17"/>
  <c r="S56" i="17"/>
  <c r="S55" i="17"/>
  <c r="S45" i="17"/>
  <c r="S18" i="17" l="1"/>
  <c r="S20" i="17"/>
  <c r="S28" i="17"/>
  <c r="S59" i="17"/>
  <c r="S58" i="17"/>
  <c r="S26" i="17"/>
  <c r="S62" i="17"/>
  <c r="S27" i="17"/>
  <c r="S60" i="17"/>
  <c r="S17" i="17"/>
  <c r="S67" i="17"/>
  <c r="S24" i="17"/>
  <c r="S64" i="17"/>
  <c r="S19" i="17"/>
  <c r="S25" i="17"/>
  <c r="S70" i="17"/>
  <c r="S69" i="17"/>
  <c r="S71" i="17"/>
  <c r="BN67" i="17"/>
  <c r="BN69" i="17"/>
  <c r="BN19" i="17"/>
  <c r="BN17" i="17"/>
</calcChain>
</file>

<file path=xl/sharedStrings.xml><?xml version="1.0" encoding="utf-8"?>
<sst xmlns="http://schemas.openxmlformats.org/spreadsheetml/2006/main" count="711" uniqueCount="321">
  <si>
    <t>Wood Posts</t>
  </si>
  <si>
    <t>Steel Posts</t>
  </si>
  <si>
    <t>FHWA/ Eligibility</t>
  </si>
  <si>
    <t>TL-2</t>
  </si>
  <si>
    <t>MASH 2009</t>
  </si>
  <si>
    <t>NCHRP 350</t>
  </si>
  <si>
    <t>MASH</t>
  </si>
  <si>
    <t>TL-3</t>
  </si>
  <si>
    <t>C-1b</t>
  </si>
  <si>
    <t>C-1</t>
  </si>
  <si>
    <t>C-20.10-03</t>
  </si>
  <si>
    <t>C-80.40-01</t>
  </si>
  <si>
    <t>Special Configurations</t>
  </si>
  <si>
    <t>C-2f</t>
  </si>
  <si>
    <t>C-2g</t>
  </si>
  <si>
    <t>C-2n</t>
  </si>
  <si>
    <t>C-2k</t>
  </si>
  <si>
    <t>C-2o</t>
  </si>
  <si>
    <t>Strong Post Intersection Design</t>
  </si>
  <si>
    <t>C-2p</t>
  </si>
  <si>
    <t>C-7</t>
  </si>
  <si>
    <t>C-10</t>
  </si>
  <si>
    <t>C-20.40-05</t>
  </si>
  <si>
    <t>Category</t>
  </si>
  <si>
    <t>WA</t>
  </si>
  <si>
    <t>MN</t>
  </si>
  <si>
    <t>TX</t>
  </si>
  <si>
    <t>PA</t>
  </si>
  <si>
    <t>TN</t>
  </si>
  <si>
    <t>IL</t>
  </si>
  <si>
    <t>W. VA</t>
  </si>
  <si>
    <t>Dec. 31, 2017</t>
  </si>
  <si>
    <r>
      <t xml:space="preserve">Generic Item Name 
</t>
    </r>
    <r>
      <rPr>
        <i/>
        <sz val="14"/>
        <rFont val="Arial"/>
        <family val="2"/>
      </rPr>
      <t>intent is to match the name used in the pooled fund effort</t>
    </r>
  </si>
  <si>
    <t>Omitted post - 12' 6" Span</t>
  </si>
  <si>
    <t>Omitted post - 18' 9" Span</t>
  </si>
  <si>
    <t>Omitted post - 25' Span</t>
  </si>
  <si>
    <t>Guardrail Height Requirements</t>
  </si>
  <si>
    <t xml:space="preserve"> W-beam guardrail raising for HMA overlays</t>
  </si>
  <si>
    <t xml:space="preserve">W-beam guardrail  - no block out, weak post </t>
  </si>
  <si>
    <t>C-1c</t>
  </si>
  <si>
    <t>CA</t>
  </si>
  <si>
    <t>BEAM GUARDRAIL</t>
  </si>
  <si>
    <t>C-85.16-01</t>
  </si>
  <si>
    <t>C-85.20-01</t>
  </si>
  <si>
    <t>C-85.18-01</t>
  </si>
  <si>
    <t>C-85.14-01</t>
  </si>
  <si>
    <t>C-85.15-01</t>
  </si>
  <si>
    <t>C-80.10-01</t>
  </si>
  <si>
    <t>Single-Slope (CIP) - Dual-Faced (Sheets 1 &amp; 2 of 3)</t>
  </si>
  <si>
    <t>Single-Slope (CIP) Vertical Back</t>
  </si>
  <si>
    <t>Single-Slope Split</t>
  </si>
  <si>
    <t>C85-10.00</t>
  </si>
  <si>
    <t>Single-Slope Wrap</t>
  </si>
  <si>
    <t>C85-11.00</t>
  </si>
  <si>
    <t>Single-Slope - 42" Light Standard Foundation</t>
  </si>
  <si>
    <t>Single-Slope Sign Bridge Foundation</t>
  </si>
  <si>
    <t>Single-Slope Transition for Monotube Sign Support</t>
  </si>
  <si>
    <t>Single-Slope  Cantilever Sign Structure Foundation</t>
  </si>
  <si>
    <t>Box culvert guardrail steel post (w/ "hinge")</t>
  </si>
  <si>
    <t>TL-4</t>
  </si>
  <si>
    <t>TL-5</t>
  </si>
  <si>
    <t>TL-4 (FAIL) and TL-3 (PASS)</t>
  </si>
  <si>
    <t>G4 (2W) Blocked-out W-Beam Guardrail</t>
  </si>
  <si>
    <t>Short Radius Guardrail</t>
  </si>
  <si>
    <t>W-Beam Guardrail w/ curb</t>
  </si>
  <si>
    <t>W-Beam Guardrail w/ steel posts in concrete mow strip</t>
  </si>
  <si>
    <t>W-Beam Guardrail w/ wood posts in concrete mow strip</t>
  </si>
  <si>
    <t>14-gauge w-beam G4 (1S)</t>
  </si>
  <si>
    <t>W-Beam Guardrail on 2:1 slope</t>
  </si>
  <si>
    <t>Culvert Mounted W-Beam</t>
  </si>
  <si>
    <t>TL-2 / TL-3 / TL-4 / TL-5</t>
  </si>
  <si>
    <t>Pass/Fail</t>
  </si>
  <si>
    <t>ü</t>
  </si>
  <si>
    <t>û</t>
  </si>
  <si>
    <t>W-Beam Guardrail (25 in. height)</t>
  </si>
  <si>
    <t>W-Beam Guardrail (24 in. height)</t>
  </si>
  <si>
    <t>MGS Non-Blocked</t>
  </si>
  <si>
    <t>LINK
to atleast one version of it, to help you identify whether or not your state uses it.</t>
  </si>
  <si>
    <t>Link shows WSDOT version</t>
  </si>
  <si>
    <t>Tips regarding the LINK</t>
  </si>
  <si>
    <t>Likely next steps to MASH eligibility
(TTI working on this)</t>
  </si>
  <si>
    <t>http://mwrsf.unl.edu/researchhub/files/Report138/TRP-03-170-06.pdf</t>
  </si>
  <si>
    <t>http://safety.fhwa.dot.gov/roadway_dept/policy_guide/road_hardware/barriers/pdf/b-75.pdf</t>
  </si>
  <si>
    <t>Apply for Eligibility</t>
  </si>
  <si>
    <t>http://safety.fhwa.dot.gov/roadway_dept/policy_guide/road_hardware/barriers/pdf/b64.pdf</t>
  </si>
  <si>
    <t>FHWA Eligibility Letter Link</t>
  </si>
  <si>
    <t>AK</t>
  </si>
  <si>
    <t>CT</t>
  </si>
  <si>
    <t>FL</t>
  </si>
  <si>
    <t>ID</t>
  </si>
  <si>
    <t>LA</t>
  </si>
  <si>
    <t>MI</t>
  </si>
  <si>
    <t>OR</t>
  </si>
  <si>
    <t>WI</t>
  </si>
  <si>
    <t xml:space="preserve">Used By 
</t>
  </si>
  <si>
    <t>Link to drawing</t>
  </si>
  <si>
    <t>Not sure</t>
  </si>
  <si>
    <t>Yes and we will continue to use</t>
  </si>
  <si>
    <t>No but we want to use it</t>
  </si>
  <si>
    <t>No and we will not use</t>
  </si>
  <si>
    <t>Yes but we are phasing it out</t>
  </si>
  <si>
    <t>Add'l State Info. : links to plans, notes, etc.</t>
  </si>
  <si>
    <t>WIS</t>
  </si>
  <si>
    <r>
      <t xml:space="preserve">SCORECARD 1-
</t>
    </r>
    <r>
      <rPr>
        <sz val="24"/>
        <color rgb="FFFF0000"/>
        <rFont val="Arial"/>
        <family val="2"/>
      </rPr>
      <t>December 31, 2017 Categories only</t>
    </r>
  </si>
  <si>
    <t>WisDOT comments</t>
  </si>
  <si>
    <t>Crash Test Report</t>
  </si>
  <si>
    <t>Wisconsin Standard Detail Drawing (SDD)</t>
  </si>
  <si>
    <t>Other sources for WisDOT</t>
  </si>
  <si>
    <t>WisDOT Sponsored research on larger radius.
WisDOT is likely going to an MGS version that is similar to the older short radius weak post design
WisDOT research indicated that adding blocks to short radius can help performance.
27 3/4" guardrail is being phased out and will only be used for spot repairs</t>
  </si>
  <si>
    <t>TRP-03-105-00</t>
  </si>
  <si>
    <t>TRP-03-83-99</t>
  </si>
  <si>
    <t>TRP-03-165-07</t>
  </si>
  <si>
    <t>WisDOT Sponsored research on larger radius.
WisDOT is likely going to an MGS version that is similar to this design.
WisDOT research indicated that adding blocks to short radius can help performance.
27 3/4" guardrail is being phased out and will only be used for spot repairs</t>
  </si>
  <si>
    <t>TRP-03-296-14</t>
  </si>
  <si>
    <t xml:space="preserve">WisDOT will be sponsoring crash testing of the MwRSF design for MGS. </t>
  </si>
  <si>
    <t>TRP-03-114-02</t>
  </si>
  <si>
    <t>SDD14b51</t>
  </si>
  <si>
    <t>Multiple lengths up to 25' are allowed under our SDD.</t>
  </si>
  <si>
    <t>TRP-03-088-99</t>
  </si>
  <si>
    <t>SDD14b25</t>
  </si>
  <si>
    <t>Has this been crash tested?</t>
  </si>
  <si>
    <t>Note that WisDOT modifies the design for this depending on grading, use of curb and gutter, and mow strips</t>
  </si>
  <si>
    <t>SDD14b15</t>
  </si>
  <si>
    <t>TRP-03-119-03</t>
  </si>
  <si>
    <t>0-4162-2</t>
  </si>
  <si>
    <t>FHWA Memorandum: INFORMATION: W-Beam Guardrail Installations in Rock and in Mowing Strips HAS 10/B64-B March 10, 2004</t>
  </si>
  <si>
    <t>We include the steel option in our SDD14b15 (see G4 Blocked-out W-beam  Guardrail)</t>
  </si>
  <si>
    <t>see previous short radius information from WisDOT</t>
  </si>
  <si>
    <t>Typically do not use AC curb near beam guard. Guidance for curb was given previously (see G4 Blocked-out W-beam  Guardrail)</t>
  </si>
  <si>
    <t>Mow strip information was given previously  (see G4 Blocked-out W-beam  Guardrail)</t>
  </si>
  <si>
    <t>Grading options previously given information was given previously  (see G4 Blocked-out W-beam  Guardrail)</t>
  </si>
  <si>
    <t>Guardrail less than 26 3/4" to top of rail has to have a height adjustment</t>
  </si>
  <si>
    <t>Note that MwRSF has conducted crash testing with "normal" post, with "normal" embedment missing one post
Note crash testing has been done to make this slightly longer.  Test failed</t>
  </si>
  <si>
    <t>TRP-03-187-07</t>
  </si>
  <si>
    <t>SDD14b43</t>
  </si>
  <si>
    <t>TRP-03-32-16</t>
  </si>
  <si>
    <t>TRP-03-31-14</t>
  </si>
  <si>
    <t>We reference the same crash test report</t>
  </si>
  <si>
    <t>SDD14b42</t>
  </si>
  <si>
    <t>We allow Douglas Fir posts, We do typically get Douglas Fir Post.  We do not allow round posts</t>
  </si>
  <si>
    <t>Note that MGS Long span does not need nested railings to pass MASH
Note that MwRSF has conducted crash testing with "normal" post, with "normal" embedment missing one post
Note crash testing has been done to make this slightly longer.  Test failed</t>
  </si>
  <si>
    <t>Native wood species in Wisconsin</t>
  </si>
  <si>
    <t>We use the same report</t>
  </si>
  <si>
    <t>we use slightly longer posts at 1/2 post spacing.  MwRSF recently crash tested normal post spacing with normal embedment with 2:1 at back of post</t>
  </si>
  <si>
    <t>Steel posts are within our SDD and not an individual drawing</t>
  </si>
  <si>
    <t>Wood post are within  our SDD and not an individual drawing</t>
  </si>
  <si>
    <t>Blocks are within our SDD and not an individual drawing</t>
  </si>
  <si>
    <t>We measure beam guard the same way.  We do not have a drawing for this.</t>
  </si>
  <si>
    <t>Beam guard rail is on our SDD drawings and not an individual drawing.  Our spec. allow for 3" of block height adjustment and 3" of post adjustment to adjust height</t>
  </si>
  <si>
    <t>Beam guard rail is on our SDD drawings and not an individual drawing. Typically do not use rub railing</t>
  </si>
  <si>
    <t>WisDOT use Design C, Design D, Design F and something similar to Design G in short radius applications</t>
  </si>
  <si>
    <t>Typically use double faced single slope barrier</t>
  </si>
  <si>
    <t xml:space="preserve">Typically use double faced single slope barrier.  </t>
  </si>
  <si>
    <t>SDD 14b32 has fixed object protection barriers on page 3</t>
  </si>
  <si>
    <t>WisDOT does not encourage staff to install stuff on top of a barrier</t>
  </si>
  <si>
    <t>WisDOT does not typically use this as a standard barrier design.  Can be used on spot locations</t>
  </si>
  <si>
    <t>WisDOT uses the Caltrans Design</t>
  </si>
  <si>
    <t>Has been used on individual projects, but there is not a standard</t>
  </si>
  <si>
    <t>Have not had a request to do this.  But this is likely the barrier we would uses for TL4 or higher</t>
  </si>
  <si>
    <t>SDD14b32</t>
  </si>
  <si>
    <t>MnDOT comments</t>
  </si>
  <si>
    <t>Minnesota Standard Detail Drawing (SDD)</t>
  </si>
  <si>
    <t>Other sources for MnDOT</t>
  </si>
  <si>
    <t>Same as our Short Radius Guardrail</t>
  </si>
  <si>
    <t>No Standard, Just published design guidance</t>
  </si>
  <si>
    <t>http://dotapp7.dot.state.mn.us/edms/download?docId=1752293</t>
  </si>
  <si>
    <t>http://dotapp7.dot.state.mn.us/edms/download?docId=1752283</t>
  </si>
  <si>
    <t>http://dotapp7.dot.state.mn.us/edms/download?docId=1760788</t>
  </si>
  <si>
    <t>http://dotapp7.dot.state.mn.us/edms/download?docId=1760786</t>
  </si>
  <si>
    <t>http://dotapp7.dot.state.mn.us/edms/download?docId=1760790</t>
  </si>
  <si>
    <t>36" version: http://dotapp7.dot.state.mn.us/edms/download?docId=1760786</t>
  </si>
  <si>
    <t>Don't have, most likely will</t>
  </si>
  <si>
    <t>Not sure of applications</t>
  </si>
  <si>
    <t>MDOT comments</t>
  </si>
  <si>
    <t>Michigan Standard Detail Drawing (SDD)</t>
  </si>
  <si>
    <t>Other sources for MDOT</t>
  </si>
  <si>
    <t>Will likely be replaced in the future with MGS with 8" offset blocks.</t>
  </si>
  <si>
    <t>MI intends to use MGS with 8" offset blocks.</t>
  </si>
  <si>
    <t>MI intends to use MGS with 8" offset blocks</t>
  </si>
  <si>
    <t>MI speciifies a 9' long post when placing MGS with 8" offset blocks near a 2:1 slope. Currently, MI allows the posts to be placed at the hinge point, but not on the 2:1 slope.</t>
  </si>
  <si>
    <t>MI would prefer an unreinforced barrier with a  safety shape (F or NJ)</t>
  </si>
  <si>
    <t>MI would prefer a safety shape (F or NJ) barrier</t>
  </si>
  <si>
    <t>Ongoing or Planned Research and Testing?</t>
  </si>
  <si>
    <t>State will continue to use or wants to use?</t>
  </si>
  <si>
    <t>`</t>
  </si>
  <si>
    <t>27 3/4''</t>
  </si>
  <si>
    <t>Standard</t>
  </si>
  <si>
    <t xml:space="preserve">Single-Slope - Light Standard Foundation </t>
  </si>
  <si>
    <t>Components</t>
  </si>
  <si>
    <t>Blocks (8 inches)</t>
  </si>
  <si>
    <t>Blocks (12 inches)</t>
  </si>
  <si>
    <t>TTI Initial
Weighted Ranking</t>
  </si>
  <si>
    <t>Beam guardrail end sections</t>
  </si>
  <si>
    <t>Slope</t>
  </si>
  <si>
    <t>Culvert</t>
  </si>
  <si>
    <t>Flare</t>
  </si>
  <si>
    <t>Curb</t>
  </si>
  <si>
    <t>Others</t>
  </si>
  <si>
    <t>Intersection</t>
  </si>
  <si>
    <t>42'' Single Slope Barrier (10.8  deg.)</t>
  </si>
  <si>
    <t>32'' Single Slope Barrier (10.8 deg.)</t>
  </si>
  <si>
    <t>42'' Single Slope Barrier (9.1 deg.)</t>
  </si>
  <si>
    <t>32'' Single Slope Barrier (9.1 deg.)</t>
  </si>
  <si>
    <t>32'' F-Shape Barrier</t>
  </si>
  <si>
    <t>32'' New Jersey Barrier</t>
  </si>
  <si>
    <t>42'' F-Shape Barrier</t>
  </si>
  <si>
    <t>42'' Vertical Barrier</t>
  </si>
  <si>
    <t>42'' New Jersey Barrier</t>
  </si>
  <si>
    <t>42'' Ontario Wall Median Barrier</t>
  </si>
  <si>
    <t>32'' Vertical Barrier</t>
  </si>
  <si>
    <t>42'' Vertical Faced Concrete Barrier Incorporating Head Ejection Criteria</t>
  </si>
  <si>
    <t>Single Slope</t>
  </si>
  <si>
    <t>F-Shape</t>
  </si>
  <si>
    <t>New Jersey</t>
  </si>
  <si>
    <t>Vertical</t>
  </si>
  <si>
    <t>Median</t>
  </si>
  <si>
    <t>W-Beam Guardrail Median, 8'' blockout</t>
  </si>
  <si>
    <t>MGS Median Barrier (12'' blockouts)</t>
  </si>
  <si>
    <t>W-Beam Median Barrier (8'' blockouts)</t>
  </si>
  <si>
    <t>W-Beam Guardrail Median w/ rubrail (30'' height, 8'' blockouts, steel or wood poosts)</t>
  </si>
  <si>
    <t>C-20.45-01</t>
  </si>
  <si>
    <t>AKDOT Comments</t>
  </si>
  <si>
    <t>to adopt MASH alternative</t>
  </si>
  <si>
    <t>AK CRT has min. five radius posts</t>
  </si>
  <si>
    <t>Need 8" block out</t>
  </si>
  <si>
    <t>Use if passes MASH TL4, Phase out if it fails</t>
  </si>
  <si>
    <t>May use on ARRC and APSC overcrossings</t>
  </si>
  <si>
    <t>FDOT Comments</t>
  </si>
  <si>
    <t>Want to see tested with Curb</t>
  </si>
  <si>
    <t>FDOT Submitted a Problem Statement last year on this For 31".  Would Like to See this added for 31" MGS</t>
  </si>
  <si>
    <t>Add "w/Rub Rail"</t>
  </si>
  <si>
    <t>FDOT Version slightly different</t>
  </si>
  <si>
    <t>FDOT Going to 38" and 44" tall Single-Slope</t>
  </si>
  <si>
    <t>TL-3 with Raised Sidewalk in advance. Failed Caltran MASH Test</t>
  </si>
  <si>
    <t>TL-2 with Raised Sidewalk in advance. Passed Caltran MASH TL-2 Test</t>
  </si>
  <si>
    <t>Should test 54" for this at least for TL-5 AASHTO strustures protection requirements</t>
  </si>
  <si>
    <t xml:space="preserve">with 8" offset blocks </t>
  </si>
  <si>
    <t>Have not used much double faced beam guard</t>
  </si>
  <si>
    <t>Beam guard rail is on our SDD drawings and not an individual drawing. Typically do not use rub railing. Typically do not use double sided beam guard</t>
  </si>
  <si>
    <t>Link to FHWA Eligibility Letter</t>
  </si>
  <si>
    <t>Test (3-10)</t>
  </si>
  <si>
    <t>Test (2-10)</t>
  </si>
  <si>
    <t>Modify &amp; Re-Evaluate</t>
  </si>
  <si>
    <t>Test (3-10, 3-11)</t>
  </si>
  <si>
    <t>Test (2-10, 2-11)</t>
  </si>
  <si>
    <t>Test (5-10, 5-11, 5-12)</t>
  </si>
  <si>
    <t>Test (4-10, 4-11, 4-12)</t>
  </si>
  <si>
    <t>DONE</t>
  </si>
  <si>
    <t>Report Link</t>
  </si>
  <si>
    <t>http://onlinepubs.trb.org/onlinepubs/nchrp/nchrp_w157.pdf</t>
  </si>
  <si>
    <t>http://mwrsf.unl.edu/researchhub/files/Report139/TRP-03-169-06.pdf</t>
  </si>
  <si>
    <t>http://d2dtl5nnlpfr0r.cloudfront.net/tti.tamu.edu/documents/3963-S.pdf</t>
  </si>
  <si>
    <t>http://mwrsf.unl.edu/researchhub/files/Report132/TRP-03-99-00.pdf</t>
  </si>
  <si>
    <t>http://d2dtl5nnlpfr0r.cloudfront.net/tti.tamu.edu/documents/TTI-2001-ID7720.pdf</t>
  </si>
  <si>
    <t>http://safety.fhwa.dot.gov/roadway_dept/policy_guide/road_hardware/barriers/pdf/b209.pdf</t>
  </si>
  <si>
    <t>http://mwrsf.unl.edu/researchhub/files/Report162/TRP-03-139-04.pdf</t>
  </si>
  <si>
    <t>http://d2dtl5nnlpfr0r.cloudfront.net/tti.tamu.edu/documents/0-4162-2.pdf</t>
  </si>
  <si>
    <t>http://d2dtl5nnlpfr0r.cloudfront.net/tti.tamu.edu/documents/9-1002-4.pdf</t>
  </si>
  <si>
    <t>http://mwrsf.unl.edu/researchhub/files/Report9/TRP-03-262-12.pdf</t>
  </si>
  <si>
    <t>http://mwrsf.unl.edu/researchhub/files/Report41/TRP-03-241-11.pdf</t>
  </si>
  <si>
    <t>http://mwrsf.unl.edu/researchhub/files/Report125/TRP-03-179-07.pdf</t>
  </si>
  <si>
    <t>http://mwrsf.unl.edu/researchhub/files/Report57/TRP-03-185-10.pdf</t>
  </si>
  <si>
    <t>http://www.roadsidepooledfund.org/files/2011/01/TR-No-405160-20-railonslopeRev2.pdf</t>
  </si>
  <si>
    <t>http://mwrsf.unl.edu/researchhub/files/Report81/TRP-03-188-08.pdf</t>
  </si>
  <si>
    <t>http://www.roadsidepooledfund.org/files/2012/02/405160-23-2-box-culvert-rev2.pdf</t>
  </si>
  <si>
    <t>http://mwrsf.unl.edu/researchhub/files/Report109/TRP-03-187-07.pdf</t>
  </si>
  <si>
    <t>https://www.roadsidepooledfund.org/files/2014/10/TRNo602921-1-Final.pdf</t>
  </si>
  <si>
    <t>http://mwrsf.unl.edu/researchhub/files/Report265/TRP-03-88-99.pdf</t>
  </si>
  <si>
    <t>http://mwrsf.unl.edu/researchhub/files/Report92/TRP-03-191-08.pdf</t>
  </si>
  <si>
    <t>http://guides.roadsafellc.com/Documents/SGM10a/Drawings/sgm10a-b.pdf</t>
  </si>
  <si>
    <t>http://safety.fhwa.dot.gov/roadway_dept/policy_guide/road_hardware/barriers/pdf/b19.pdf</t>
  </si>
  <si>
    <t>http://guides.roadsafellc.com/Documents/SGM11a/Drawings/SGM11a-b.pdf</t>
  </si>
  <si>
    <t>Preliminary Test Conduction Cost ($)</t>
  </si>
  <si>
    <t>Preliminary System Construction Cost ($)</t>
  </si>
  <si>
    <t>Preliminary Completion Total Cost ($)</t>
  </si>
  <si>
    <t>Modified W-Beam Weak Post, No Blockout</t>
  </si>
  <si>
    <t>W-beam guardrail - single sided (Steel or Posts)</t>
  </si>
  <si>
    <t>No known crash testing</t>
  </si>
  <si>
    <t>W-beam guardrail - G4 (1S) w/ rubrail</t>
  </si>
  <si>
    <t>Page 2 of Link</t>
  </si>
  <si>
    <t>NCHRP 230</t>
  </si>
  <si>
    <t>http://onlinepubs.trb.org/Onlinepubs/trr/1992/1367/1367-006.pdf</t>
  </si>
  <si>
    <t>http://mwrsf.unl.edu/researchhub/files/Report144/TRP-03-114-02.pdf</t>
  </si>
  <si>
    <t>Discuss at Meeting</t>
  </si>
  <si>
    <t>http://mwrsf.unl.edu/researchhub/files/Report282/TRP-03-272-13.pdf</t>
  </si>
  <si>
    <t>31''</t>
  </si>
  <si>
    <t>CAST IN PLACE CONCRETE BARRIERS</t>
  </si>
  <si>
    <t>FHWA E.L. for 350 version</t>
  </si>
  <si>
    <t>http://d2dtl5nnlpfr0r.cloudfront.net/tti.tamu.edu/documents/9-1002-12-8.pdf</t>
  </si>
  <si>
    <t>MGS (12'' blockout)</t>
  </si>
  <si>
    <t>W-Beam Guardrail (8'' blockout)</t>
  </si>
  <si>
    <t>MGS (12'' blockout) w/ White Pine Posts</t>
  </si>
  <si>
    <t>MGS (12'' blockout) w/ round Douglas Fir posts</t>
  </si>
  <si>
    <t>MGS (12'' blockout) w/ round Ponderosa Pine posts</t>
  </si>
  <si>
    <t>MGS (12'' blockout) on 2:1 slope  (W6x9, 9-ft long steel posts, post centerline at slope break point)</t>
  </si>
  <si>
    <t>W-Beam Guardrail (8'' blockout) on 2:1 slope  (W6x8.5, 8-ft steel posts, 1 foot from break point)</t>
  </si>
  <si>
    <t>MGS (12'' blockout) down from 8:1 slope break</t>
  </si>
  <si>
    <t>MGS (12'' blockout) for Long Span Culvert Placement 12'6" 18'9" or 25' span</t>
  </si>
  <si>
    <t>W-Beam Guardrail (8'' blockout) on Culvert</t>
  </si>
  <si>
    <t>W-Beam Guardrail (8'' blockout) w/ 12ft 6in post spacing</t>
  </si>
  <si>
    <t>MGS (12'' blockout) w/ 13:1 flare</t>
  </si>
  <si>
    <t>MGS (12'' blockout) w/ 7:1 flare</t>
  </si>
  <si>
    <t>MGS (12'' blockout) w/ 5:1 flare</t>
  </si>
  <si>
    <t>MGS (12'' blockout) with curb</t>
  </si>
  <si>
    <t>W-Beam Guardrail (8'' blockout) w/ Breakaway Steel Posts on Curb</t>
  </si>
  <si>
    <t>MGS (12'' blockout) w/ reduced post spacing</t>
  </si>
  <si>
    <t>MGS (12'' blockout) Strong Post  Intersection Design</t>
  </si>
  <si>
    <t>MGS (12'' blockout) w/ Southern Pine (added by LA)</t>
  </si>
  <si>
    <t>MA</t>
  </si>
  <si>
    <t>MassDOT Comments</t>
  </si>
  <si>
    <t>For all 27 3/4: where "Yes" was selected, we will continue to use acknowledging if it doesn't pass MASH we will have to adopt an alternative design.</t>
  </si>
  <si>
    <t>For all 31: "No/want to use" selected only if 27 3/4 alternative does not pass MASH.</t>
  </si>
  <si>
    <r>
      <t xml:space="preserve"> </t>
    </r>
    <r>
      <rPr>
        <b/>
        <sz val="11"/>
        <rFont val="Arial"/>
        <family val="2"/>
      </rPr>
      <t>Weak Post Intersection Design  
(8' 6" max radius)</t>
    </r>
  </si>
  <si>
    <t>Weak Post Intersection Design 
 (35' max radius)</t>
  </si>
  <si>
    <t xml:space="preserve">Even though MDOT has not begun phasing out its 28” (i.e., 27 ¾”) w-beam designs, MI is planning on eliminating the current 28” w-beam guardrail designs after 12/31/17 and replacing them with 31” w-beam guardrail designs meeting MASH. </t>
  </si>
  <si>
    <t>WisDOT sponsoring research w/ MwRSF</t>
  </si>
  <si>
    <t>PF raised blockouts</t>
  </si>
  <si>
    <t>WisDOT sponsoring research MwRSF</t>
  </si>
  <si>
    <t>MASH '09, MASH '15 or NCHRP 350</t>
  </si>
  <si>
    <t>Modified G4 (1S) 8'' timber blockouts (Steel P.)</t>
  </si>
  <si>
    <t>Modified G4 (1S) Guardrail (6'' wood blocks)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</si>
</sst>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3" x14ac:knownFonts="1">
    <font>
      <sz val="10"/>
      <name val="Arial"/>
    </font>
    <font>
      <b/>
      <sz val="10"/>
      <name val="Arial"/>
      <family val="2"/>
    </font>
    <font>
      <sz val="12"/>
      <name val="Arial"/>
      <family val="2"/>
    </font>
    <font>
      <b/>
      <sz val="11"/>
      <name val="Arial"/>
      <family val="2"/>
    </font>
    <font>
      <b/>
      <sz val="14"/>
      <name val="Arial"/>
      <family val="2"/>
    </font>
    <font>
      <sz val="10"/>
      <name val="Arial"/>
      <family val="2"/>
    </font>
    <font>
      <sz val="14"/>
      <name val="Arial"/>
      <family val="2"/>
    </font>
    <font>
      <b/>
      <sz val="12"/>
      <name val="Arial"/>
      <family val="2"/>
    </font>
    <font>
      <b/>
      <sz val="11"/>
      <color rgb="FF006100"/>
      <name val="Calibri"/>
      <family val="2"/>
      <scheme val="minor"/>
    </font>
    <font>
      <sz val="11"/>
      <name val="Arial"/>
      <family val="2"/>
    </font>
    <font>
      <b/>
      <sz val="11"/>
      <name val="Calibri"/>
      <family val="2"/>
    </font>
    <font>
      <sz val="22"/>
      <color rgb="FFFF0000"/>
      <name val="Arial"/>
      <family val="2"/>
    </font>
    <font>
      <b/>
      <sz val="11"/>
      <color rgb="FFFF0000"/>
      <name val="Arial"/>
      <family val="2"/>
    </font>
    <font>
      <u/>
      <sz val="10"/>
      <color theme="10"/>
      <name val="Arial"/>
      <family val="2"/>
    </font>
    <font>
      <sz val="14"/>
      <color rgb="FFFF0000"/>
      <name val="Arial"/>
      <family val="2"/>
    </font>
    <font>
      <u/>
      <sz val="11"/>
      <color theme="10"/>
      <name val="Arial"/>
      <family val="2"/>
    </font>
    <font>
      <b/>
      <sz val="18"/>
      <color theme="0" tint="-0.499984740745262"/>
      <name val="Arial"/>
      <family val="2"/>
    </font>
    <font>
      <i/>
      <sz val="14"/>
      <name val="Arial"/>
      <family val="2"/>
    </font>
    <font>
      <u/>
      <sz val="10"/>
      <name val="Arial"/>
      <family val="2"/>
    </font>
    <font>
      <b/>
      <sz val="11"/>
      <color rgb="FFFF9933"/>
      <name val="Arial"/>
      <family val="2"/>
    </font>
    <font>
      <b/>
      <sz val="20"/>
      <color rgb="FF00B050"/>
      <name val="Wingdings"/>
      <charset val="2"/>
    </font>
    <font>
      <b/>
      <sz val="20"/>
      <color rgb="FFFF0000"/>
      <name val="Wingdings"/>
      <charset val="2"/>
    </font>
    <font>
      <b/>
      <sz val="14"/>
      <color rgb="FFFF0000"/>
      <name val="Arial"/>
      <family val="2"/>
    </font>
    <font>
      <sz val="11"/>
      <color rgb="FFFF0000"/>
      <name val="Arial"/>
      <family val="2"/>
    </font>
    <font>
      <sz val="26"/>
      <color rgb="FFFF0000"/>
      <name val="Arial"/>
      <family val="2"/>
    </font>
    <font>
      <b/>
      <sz val="10"/>
      <color rgb="FF000000"/>
      <name val="Arial"/>
      <family val="2"/>
    </font>
    <font>
      <sz val="20"/>
      <name val="Arial"/>
      <family val="2"/>
    </font>
    <font>
      <sz val="11"/>
      <color rgb="FF000000"/>
      <name val="Arial"/>
      <family val="2"/>
    </font>
    <font>
      <sz val="24"/>
      <color rgb="FFFF0000"/>
      <name val="Arial"/>
      <family val="2"/>
    </font>
    <font>
      <sz val="10"/>
      <name val="Arial"/>
      <family val="2"/>
    </font>
    <font>
      <sz val="10"/>
      <color rgb="FFFF0000"/>
      <name val="Arial"/>
      <family val="2"/>
    </font>
    <font>
      <b/>
      <sz val="16"/>
      <name val="Tahoma"/>
      <family val="2"/>
    </font>
    <font>
      <b/>
      <sz val="10"/>
      <color rgb="FFFF9933"/>
      <name val="Arial"/>
      <family val="2"/>
    </font>
  </fonts>
  <fills count="2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rgb="FF00B0F0"/>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solid">
        <fgColor rgb="FF00CC66"/>
        <bgColor indexed="64"/>
      </patternFill>
    </fill>
    <fill>
      <patternFill patternType="solid">
        <fgColor rgb="FFFFFF00"/>
        <bgColor indexed="64"/>
      </patternFill>
    </fill>
    <fill>
      <patternFill patternType="solid">
        <fgColor theme="6" tint="-0.249977111117893"/>
        <bgColor indexed="64"/>
      </patternFill>
    </fill>
    <fill>
      <patternFill patternType="solid">
        <fgColor theme="6"/>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8FA94"/>
        <bgColor indexed="64"/>
      </patternFill>
    </fill>
    <fill>
      <patternFill patternType="solid">
        <fgColor theme="0" tint="-0.249977111117893"/>
        <bgColor indexed="64"/>
      </patternFill>
    </fill>
    <fill>
      <patternFill patternType="solid">
        <fgColor theme="6"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medium">
        <color indexed="64"/>
      </right>
      <top/>
      <bottom/>
      <diagonal/>
    </border>
    <border>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hair">
        <color indexed="64"/>
      </bottom>
      <diagonal/>
    </border>
  </borders>
  <cellStyleXfs count="6">
    <xf numFmtId="0" fontId="0" fillId="0" borderId="0"/>
    <xf numFmtId="0" fontId="5" fillId="0" borderId="0"/>
    <xf numFmtId="0" fontId="8" fillId="2" borderId="0" applyNumberFormat="0" applyBorder="0" applyProtection="0">
      <alignment horizontal="center" vertical="center"/>
    </xf>
    <xf numFmtId="0" fontId="13" fillId="0" borderId="0" applyNumberFormat="0" applyFill="0" applyBorder="0" applyAlignment="0" applyProtection="0"/>
    <xf numFmtId="9" fontId="29" fillId="0" borderId="0" applyFont="0" applyFill="0" applyBorder="0" applyAlignment="0" applyProtection="0"/>
    <xf numFmtId="9" fontId="5" fillId="0" borderId="0" applyFont="0" applyFill="0" applyBorder="0" applyAlignment="0" applyProtection="0"/>
  </cellStyleXfs>
  <cellXfs count="655">
    <xf numFmtId="0" fontId="0" fillId="0" borderId="0" xfId="0"/>
    <xf numFmtId="0" fontId="3" fillId="0" borderId="12"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13" fillId="3" borderId="10" xfId="3" applyFill="1" applyBorder="1" applyAlignment="1">
      <alignment horizontal="center" vertical="center" wrapText="1"/>
    </xf>
    <xf numFmtId="0" fontId="13" fillId="0" borderId="10" xfId="3" applyFill="1" applyBorder="1" applyAlignment="1">
      <alignment horizontal="center" vertical="center" wrapText="1"/>
    </xf>
    <xf numFmtId="0" fontId="3" fillId="0" borderId="24" xfId="1" applyFont="1" applyFill="1" applyBorder="1" applyAlignment="1">
      <alignment horizontal="center" vertical="center" wrapText="1"/>
    </xf>
    <xf numFmtId="0" fontId="3" fillId="6" borderId="22" xfId="1" applyFont="1" applyFill="1" applyBorder="1" applyAlignment="1">
      <alignment horizontal="center" vertical="center" wrapText="1"/>
    </xf>
    <xf numFmtId="0" fontId="3" fillId="6" borderId="23" xfId="1" applyFont="1" applyFill="1" applyBorder="1" applyAlignment="1">
      <alignment horizontal="center" vertical="center" wrapText="1"/>
    </xf>
    <xf numFmtId="0" fontId="9" fillId="6" borderId="10" xfId="0" applyFont="1" applyFill="1" applyBorder="1" applyAlignment="1">
      <alignment horizontal="center" vertical="center" wrapText="1"/>
    </xf>
    <xf numFmtId="0" fontId="3" fillId="6" borderId="10"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3" fillId="6" borderId="24" xfId="1"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6" borderId="7" xfId="1" applyFont="1" applyFill="1" applyBorder="1" applyAlignment="1">
      <alignment horizontal="center" vertical="center" wrapText="1"/>
    </xf>
    <xf numFmtId="0" fontId="9" fillId="6" borderId="24"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18" fillId="0" borderId="10" xfId="3" applyFont="1" applyBorder="1" applyAlignment="1">
      <alignment horizontal="center" vertical="center" wrapText="1"/>
    </xf>
    <xf numFmtId="0" fontId="18" fillId="0" borderId="10" xfId="3"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28" xfId="1" applyFont="1" applyFill="1" applyBorder="1" applyAlignment="1">
      <alignment horizontal="center" vertical="center" wrapText="1"/>
    </xf>
    <xf numFmtId="0" fontId="9" fillId="6" borderId="28"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3" fillId="6" borderId="25" xfId="1" applyFont="1" applyFill="1" applyBorder="1" applyAlignment="1">
      <alignment horizontal="center" vertical="center" wrapText="1"/>
    </xf>
    <xf numFmtId="0" fontId="19" fillId="0" borderId="10" xfId="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19" fillId="0" borderId="10"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20" fillId="0" borderId="2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3" applyFont="1" applyFill="1" applyBorder="1" applyAlignment="1">
      <alignment horizontal="center" vertical="center" wrapText="1"/>
    </xf>
    <xf numFmtId="0" fontId="23" fillId="3" borderId="10" xfId="3" applyFont="1" applyFill="1" applyBorder="1" applyAlignment="1">
      <alignment horizontal="center" vertical="center" wrapText="1"/>
    </xf>
    <xf numFmtId="0" fontId="13" fillId="3" borderId="29" xfId="3" applyFill="1" applyBorder="1" applyAlignment="1">
      <alignment horizontal="center" vertical="center" wrapText="1"/>
    </xf>
    <xf numFmtId="0" fontId="23" fillId="0" borderId="10" xfId="3" applyFont="1" applyBorder="1" applyAlignment="1">
      <alignment horizontal="center" vertical="center" wrapText="1"/>
    </xf>
    <xf numFmtId="0" fontId="3" fillId="0" borderId="14"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9" fillId="6" borderId="1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9" fillId="6" borderId="34" xfId="1" applyFont="1" applyFill="1" applyBorder="1" applyAlignment="1">
      <alignment horizontal="center" vertical="center" wrapText="1"/>
    </xf>
    <xf numFmtId="0" fontId="3" fillId="6" borderId="35" xfId="1" applyFont="1" applyFill="1" applyBorder="1" applyAlignment="1">
      <alignment horizontal="center" vertical="center" wrapText="1"/>
    </xf>
    <xf numFmtId="0" fontId="3" fillId="6" borderId="36" xfId="1" applyFont="1" applyFill="1" applyBorder="1" applyAlignment="1">
      <alignment horizontal="center" vertical="center" wrapText="1"/>
    </xf>
    <xf numFmtId="0" fontId="5" fillId="0" borderId="0" xfId="0" applyFont="1"/>
    <xf numFmtId="0" fontId="3" fillId="0" borderId="0" xfId="1" applyFont="1" applyFill="1" applyBorder="1" applyAlignment="1">
      <alignment horizontal="center" vertical="center" wrapText="1"/>
    </xf>
    <xf numFmtId="0" fontId="5" fillId="0" borderId="0" xfId="0" applyFont="1" applyFill="1" applyBorder="1"/>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9" borderId="39" xfId="1" applyFont="1" applyFill="1" applyBorder="1" applyAlignment="1">
      <alignment horizontal="center" vertical="center" wrapText="1"/>
    </xf>
    <xf numFmtId="0" fontId="3" fillId="9" borderId="40" xfId="1" applyFont="1" applyFill="1" applyBorder="1" applyAlignment="1">
      <alignment horizontal="center" vertical="center" wrapText="1"/>
    </xf>
    <xf numFmtId="0" fontId="27" fillId="0" borderId="10" xfId="1" applyFont="1" applyBorder="1" applyAlignment="1">
      <alignment horizontal="center" vertical="center"/>
    </xf>
    <xf numFmtId="0" fontId="3" fillId="9" borderId="45" xfId="1" applyFont="1" applyFill="1" applyBorder="1" applyAlignment="1">
      <alignment horizontal="center" vertical="center" wrapText="1"/>
    </xf>
    <xf numFmtId="0" fontId="1" fillId="0" borderId="1" xfId="0" applyFont="1" applyBorder="1" applyAlignment="1">
      <alignment horizontal="center" vertical="center"/>
    </xf>
    <xf numFmtId="0" fontId="5" fillId="0" borderId="21" xfId="1" applyFont="1" applyFill="1" applyBorder="1" applyAlignment="1">
      <alignment horizontal="center" vertical="center" wrapText="1"/>
    </xf>
    <xf numFmtId="0" fontId="9" fillId="6" borderId="43" xfId="1" applyFont="1" applyFill="1" applyBorder="1" applyAlignment="1">
      <alignment horizontal="center" vertical="center" wrapText="1"/>
    </xf>
    <xf numFmtId="0" fontId="1" fillId="9" borderId="48" xfId="0"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3" borderId="10" xfId="0" applyFont="1" applyFill="1" applyBorder="1" applyAlignment="1">
      <alignment horizontal="center" vertical="center"/>
    </xf>
    <xf numFmtId="0" fontId="0" fillId="0" borderId="10" xfId="0" applyBorder="1" applyAlignment="1">
      <alignment horizontal="center" vertical="center"/>
    </xf>
    <xf numFmtId="0" fontId="9" fillId="0" borderId="10" xfId="0" applyFont="1" applyFill="1" applyBorder="1" applyAlignment="1">
      <alignment horizontal="center" vertical="center"/>
    </xf>
    <xf numFmtId="0" fontId="3" fillId="3" borderId="22" xfId="0" applyFont="1" applyFill="1" applyBorder="1" applyAlignment="1">
      <alignment horizontal="center" vertical="center"/>
    </xf>
    <xf numFmtId="0" fontId="13" fillId="0" borderId="24" xfId="3" applyFill="1" applyBorder="1" applyAlignment="1">
      <alignment horizontal="center" vertical="center" wrapText="1"/>
    </xf>
    <xf numFmtId="0" fontId="3" fillId="9" borderId="46" xfId="1" applyFont="1" applyFill="1" applyBorder="1" applyAlignment="1">
      <alignment horizontal="center" vertical="center" wrapText="1"/>
    </xf>
    <xf numFmtId="0" fontId="9" fillId="3" borderId="29" xfId="1" applyFont="1" applyFill="1" applyBorder="1" applyAlignment="1">
      <alignment horizontal="center" vertical="center" wrapText="1"/>
    </xf>
    <xf numFmtId="0" fontId="9" fillId="0" borderId="29" xfId="0" applyFont="1" applyFill="1" applyBorder="1" applyAlignment="1">
      <alignment horizontal="center" vertical="center"/>
    </xf>
    <xf numFmtId="0" fontId="9" fillId="3" borderId="22" xfId="1" applyFont="1" applyFill="1" applyBorder="1" applyAlignment="1">
      <alignment horizontal="center" vertical="center" wrapText="1"/>
    </xf>
    <xf numFmtId="0" fontId="9" fillId="0" borderId="22" xfId="0" applyFont="1" applyFill="1" applyBorder="1" applyAlignment="1">
      <alignment horizontal="center" vertical="center"/>
    </xf>
    <xf numFmtId="0" fontId="3" fillId="9" borderId="39" xfId="1" applyFont="1" applyFill="1" applyBorder="1" applyAlignment="1">
      <alignment horizontal="center" vertical="center"/>
    </xf>
    <xf numFmtId="0" fontId="3" fillId="3" borderId="11" xfId="1" applyFont="1" applyFill="1" applyBorder="1" applyAlignment="1">
      <alignment horizontal="center" vertical="center" wrapText="1"/>
    </xf>
    <xf numFmtId="0" fontId="3" fillId="3" borderId="9" xfId="0" applyFont="1" applyFill="1" applyBorder="1" applyAlignment="1">
      <alignment horizontal="center" vertical="center"/>
    </xf>
    <xf numFmtId="0" fontId="0" fillId="0" borderId="9" xfId="0" applyBorder="1" applyAlignment="1">
      <alignment horizontal="center" vertical="center"/>
    </xf>
    <xf numFmtId="0" fontId="7" fillId="6" borderId="10" xfId="1" applyFont="1" applyFill="1" applyBorder="1" applyAlignment="1">
      <alignment horizontal="center" vertical="center" wrapText="1"/>
    </xf>
    <xf numFmtId="0" fontId="7" fillId="6" borderId="41" xfId="1" applyFont="1" applyFill="1" applyBorder="1" applyAlignment="1">
      <alignment horizontal="center" vertical="center" wrapText="1"/>
    </xf>
    <xf numFmtId="0" fontId="9" fillId="6" borderId="41" xfId="1" applyFont="1" applyFill="1" applyBorder="1" applyAlignment="1">
      <alignment horizontal="center" vertical="center" wrapText="1"/>
    </xf>
    <xf numFmtId="0" fontId="3" fillId="6" borderId="42" xfId="1" applyFont="1" applyFill="1" applyBorder="1" applyAlignment="1">
      <alignment horizontal="center" vertical="center" wrapText="1"/>
    </xf>
    <xf numFmtId="0" fontId="3" fillId="6" borderId="41" xfId="1" applyFont="1" applyFill="1" applyBorder="1" applyAlignment="1">
      <alignment horizontal="center" vertical="center" wrapText="1"/>
    </xf>
    <xf numFmtId="0" fontId="13" fillId="0" borderId="29" xfId="3" applyFill="1" applyBorder="1" applyAlignment="1">
      <alignment horizontal="center" vertical="center" wrapText="1"/>
    </xf>
    <xf numFmtId="0" fontId="13" fillId="0" borderId="29" xfId="3" applyBorder="1" applyAlignment="1">
      <alignment horizontal="center" vertical="center" wrapText="1"/>
    </xf>
    <xf numFmtId="0" fontId="13" fillId="0" borderId="31" xfId="3" applyFill="1" applyBorder="1" applyAlignment="1">
      <alignment horizontal="center" vertical="center" wrapText="1"/>
    </xf>
    <xf numFmtId="0" fontId="1" fillId="3" borderId="9"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1" fillId="3" borderId="9" xfId="0" applyFont="1" applyFill="1" applyBorder="1" applyAlignment="1">
      <alignment horizontal="center" vertical="center"/>
    </xf>
    <xf numFmtId="0" fontId="1" fillId="0" borderId="9" xfId="1" applyFont="1" applyFill="1" applyBorder="1" applyAlignment="1">
      <alignment horizontal="center" vertical="center" wrapText="1"/>
    </xf>
    <xf numFmtId="0" fontId="5" fillId="0" borderId="9" xfId="0" applyFont="1" applyFill="1" applyBorder="1" applyAlignment="1">
      <alignment horizontal="center" vertical="center"/>
    </xf>
    <xf numFmtId="9" fontId="1" fillId="3" borderId="9" xfId="4"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13" fillId="3" borderId="13" xfId="3" applyFill="1" applyBorder="1" applyAlignment="1">
      <alignment horizontal="center" vertical="center" wrapText="1"/>
    </xf>
    <xf numFmtId="0" fontId="13" fillId="3" borderId="21" xfId="3"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9" fillId="6" borderId="13" xfId="1" applyFont="1" applyFill="1" applyBorder="1" applyAlignment="1">
      <alignment horizontal="center" vertical="center" wrapText="1"/>
    </xf>
    <xf numFmtId="0" fontId="9" fillId="6" borderId="21"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0" fillId="3" borderId="10" xfId="0" applyFill="1" applyBorder="1" applyAlignment="1">
      <alignment horizontal="center" vertical="center" wrapText="1"/>
    </xf>
    <xf numFmtId="0" fontId="1" fillId="0" borderId="9" xfId="0" applyFont="1" applyBorder="1" applyAlignment="1">
      <alignment horizontal="center" vertical="center" wrapText="1"/>
    </xf>
    <xf numFmtId="0" fontId="13" fillId="0" borderId="10" xfId="3" applyBorder="1" applyAlignment="1">
      <alignment horizontal="center" vertical="center"/>
    </xf>
    <xf numFmtId="0" fontId="3" fillId="3" borderId="10"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13" fillId="0" borderId="29" xfId="3" applyBorder="1" applyAlignment="1">
      <alignment horizontal="center" vertical="center"/>
    </xf>
    <xf numFmtId="0" fontId="13" fillId="0" borderId="26" xfId="3" applyBorder="1" applyAlignment="1">
      <alignment horizontal="center" vertical="center"/>
    </xf>
    <xf numFmtId="0" fontId="13" fillId="0" borderId="22" xfId="3" applyBorder="1" applyAlignment="1">
      <alignment horizontal="center" vertical="center"/>
    </xf>
    <xf numFmtId="0" fontId="1" fillId="3" borderId="15"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13" fillId="0" borderId="10" xfId="3" applyBorder="1" applyAlignment="1">
      <alignment horizontal="center" vertical="center" wrapText="1"/>
    </xf>
    <xf numFmtId="0" fontId="23" fillId="3" borderId="22" xfId="1" applyFont="1" applyFill="1" applyBorder="1" applyAlignment="1">
      <alignment horizontal="center" vertical="center" wrapText="1"/>
    </xf>
    <xf numFmtId="0" fontId="23" fillId="3" borderId="29"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9" fillId="6" borderId="14"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0" fillId="3" borderId="29"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52" xfId="0"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25"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 fillId="0" borderId="29" xfId="0" applyFont="1" applyBorder="1" applyAlignment="1">
      <alignment horizontal="center" vertical="center"/>
    </xf>
    <xf numFmtId="0" fontId="3" fillId="3" borderId="32"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3" borderId="23" xfId="1" applyFont="1" applyFill="1" applyBorder="1" applyAlignment="1">
      <alignment horizontal="center" vertical="center" wrapText="1"/>
    </xf>
    <xf numFmtId="0" fontId="13" fillId="3" borderId="24" xfId="3" applyFill="1" applyBorder="1" applyAlignment="1">
      <alignment horizontal="center" vertical="center" wrapText="1"/>
    </xf>
    <xf numFmtId="0" fontId="3" fillId="9" borderId="3"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47" xfId="0" applyFont="1" applyFill="1" applyBorder="1" applyAlignment="1">
      <alignment horizontal="center" vertical="center"/>
    </xf>
    <xf numFmtId="0" fontId="3" fillId="6" borderId="13" xfId="1" applyFont="1" applyFill="1" applyBorder="1" applyAlignment="1">
      <alignment horizontal="center" vertical="center" wrapText="1"/>
    </xf>
    <xf numFmtId="0" fontId="3" fillId="6" borderId="21" xfId="1" applyFont="1" applyFill="1" applyBorder="1" applyAlignment="1">
      <alignment horizontal="center" vertical="center" wrapText="1"/>
    </xf>
    <xf numFmtId="0" fontId="13" fillId="0" borderId="13" xfId="3" applyFill="1" applyBorder="1" applyAlignment="1">
      <alignment horizontal="center" vertical="center" wrapText="1"/>
    </xf>
    <xf numFmtId="0" fontId="13" fillId="0" borderId="21" xfId="3" applyFill="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27" fillId="0" borderId="13" xfId="1" applyFont="1" applyBorder="1" applyAlignment="1">
      <alignment horizontal="center" vertical="center"/>
    </xf>
    <xf numFmtId="0" fontId="3" fillId="6" borderId="50" xfId="1" applyFont="1" applyFill="1" applyBorder="1" applyAlignment="1">
      <alignment horizontal="center" vertical="center" wrapText="1"/>
    </xf>
    <xf numFmtId="0" fontId="3" fillId="6" borderId="51" xfId="1" applyFont="1" applyFill="1" applyBorder="1" applyAlignment="1">
      <alignment horizontal="center" vertical="center" wrapText="1"/>
    </xf>
    <xf numFmtId="0" fontId="9" fillId="6" borderId="50" xfId="1" applyFont="1" applyFill="1" applyBorder="1" applyAlignment="1">
      <alignment horizontal="center" vertical="center" wrapText="1"/>
    </xf>
    <xf numFmtId="0" fontId="9" fillId="6" borderId="5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9" fillId="6" borderId="42" xfId="1" applyFont="1" applyFill="1" applyBorder="1" applyAlignment="1">
      <alignment horizontal="center" vertical="center" wrapText="1"/>
    </xf>
    <xf numFmtId="0" fontId="7" fillId="3" borderId="12" xfId="1" applyFont="1" applyFill="1" applyBorder="1" applyAlignment="1">
      <alignment horizontal="center" vertical="center" wrapText="1"/>
    </xf>
    <xf numFmtId="49" fontId="20" fillId="0" borderId="34" xfId="0" applyNumberFormat="1" applyFont="1" applyBorder="1" applyAlignment="1">
      <alignment horizontal="center" vertical="center" wrapText="1"/>
    </xf>
    <xf numFmtId="0" fontId="3" fillId="6" borderId="43" xfId="1" applyFont="1" applyFill="1" applyBorder="1" applyAlignment="1">
      <alignment horizontal="center" vertical="center" wrapText="1"/>
    </xf>
    <xf numFmtId="0" fontId="1" fillId="0" borderId="49" xfId="0" applyFont="1" applyBorder="1" applyAlignment="1">
      <alignment horizontal="center" vertical="center"/>
    </xf>
    <xf numFmtId="0" fontId="13" fillId="0" borderId="26" xfId="3" applyBorder="1" applyAlignment="1">
      <alignment vertical="center"/>
    </xf>
    <xf numFmtId="0" fontId="13" fillId="3" borderId="22" xfId="3" applyFill="1" applyBorder="1" applyAlignment="1">
      <alignment horizontal="center" vertical="center" wrapText="1"/>
    </xf>
    <xf numFmtId="0" fontId="13" fillId="3" borderId="52" xfId="3" applyFill="1" applyBorder="1" applyAlignment="1">
      <alignment vertical="center"/>
    </xf>
    <xf numFmtId="0" fontId="1" fillId="0" borderId="12" xfId="0" applyFont="1" applyBorder="1" applyAlignment="1">
      <alignment horizontal="center" vertical="center"/>
    </xf>
    <xf numFmtId="0" fontId="2" fillId="8" borderId="0"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41" xfId="0" applyFont="1" applyFill="1" applyBorder="1" applyAlignment="1">
      <alignment horizontal="center" vertical="center"/>
    </xf>
    <xf numFmtId="0" fontId="6" fillId="6" borderId="17"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3" fillId="0" borderId="24" xfId="0" applyFont="1" applyBorder="1" applyAlignment="1">
      <alignment horizontal="center" vertical="center" wrapText="1"/>
    </xf>
    <xf numFmtId="0" fontId="13" fillId="0" borderId="10" xfId="3" applyFill="1" applyBorder="1" applyAlignment="1">
      <alignment horizontal="center" vertical="center"/>
    </xf>
    <xf numFmtId="0" fontId="3" fillId="0" borderId="11" xfId="0"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13" fillId="0" borderId="21" xfId="3" applyBorder="1" applyAlignment="1">
      <alignment horizontal="center" vertical="center" wrapText="1"/>
    </xf>
    <xf numFmtId="0" fontId="9" fillId="0" borderId="4" xfId="0" applyFont="1" applyBorder="1" applyAlignment="1">
      <alignment horizontal="center" vertical="center"/>
    </xf>
    <xf numFmtId="49" fontId="9" fillId="0" borderId="4" xfId="0" applyNumberFormat="1" applyFont="1" applyBorder="1" applyAlignment="1">
      <alignment horizontal="center"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49" xfId="0" applyBorder="1" applyAlignment="1">
      <alignment horizontal="center" vertical="center"/>
    </xf>
    <xf numFmtId="0" fontId="0" fillId="0" borderId="1" xfId="0" applyBorder="1" applyAlignment="1">
      <alignment horizontal="center" vertical="center"/>
    </xf>
    <xf numFmtId="0" fontId="13" fillId="3" borderId="29" xfId="3" applyFill="1" applyBorder="1" applyAlignment="1">
      <alignment horizontal="center" vertical="center"/>
    </xf>
    <xf numFmtId="0" fontId="13" fillId="3" borderId="26" xfId="3" applyFill="1" applyBorder="1" applyAlignment="1">
      <alignment horizontal="center" vertical="center"/>
    </xf>
    <xf numFmtId="0" fontId="13" fillId="3" borderId="22" xfId="3" applyFill="1" applyBorder="1" applyAlignment="1">
      <alignment horizontal="center" vertical="center"/>
    </xf>
    <xf numFmtId="0" fontId="13" fillId="3" borderId="52" xfId="3" applyFill="1" applyBorder="1" applyAlignment="1">
      <alignment horizontal="center" vertical="center"/>
    </xf>
    <xf numFmtId="0" fontId="13" fillId="3" borderId="0" xfId="3" applyFill="1" applyBorder="1" applyAlignment="1">
      <alignment horizontal="center" vertical="center"/>
    </xf>
    <xf numFmtId="0" fontId="13" fillId="0" borderId="56" xfId="3" applyBorder="1" applyAlignment="1">
      <alignment horizontal="center" vertical="center"/>
    </xf>
    <xf numFmtId="0" fontId="13" fillId="3" borderId="28" xfId="3" applyFill="1" applyBorder="1" applyAlignment="1">
      <alignment horizontal="center" vertical="center"/>
    </xf>
    <xf numFmtId="0" fontId="1" fillId="3" borderId="29"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2" xfId="0" applyFont="1" applyFill="1" applyBorder="1" applyAlignment="1">
      <alignment horizontal="center" vertical="center"/>
    </xf>
    <xf numFmtId="0" fontId="0" fillId="3" borderId="22" xfId="0" applyFill="1" applyBorder="1" applyAlignment="1">
      <alignment horizontal="center" vertical="center" wrapText="1"/>
    </xf>
    <xf numFmtId="0" fontId="0" fillId="3" borderId="29"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0" borderId="4" xfId="0" applyBorder="1" applyAlignment="1">
      <alignment horizontal="center" vertical="center"/>
    </xf>
    <xf numFmtId="0" fontId="1" fillId="0" borderId="52" xfId="0" applyFont="1" applyBorder="1" applyAlignment="1">
      <alignment horizontal="center" vertical="center" wrapText="1"/>
    </xf>
    <xf numFmtId="0" fontId="13" fillId="0" borderId="13" xfId="3" applyBorder="1" applyAlignment="1">
      <alignment horizontal="center" vertical="center"/>
    </xf>
    <xf numFmtId="0" fontId="13" fillId="0" borderId="22" xfId="3" applyFill="1" applyBorder="1" applyAlignment="1">
      <alignment horizontal="center" vertical="center" wrapText="1"/>
    </xf>
    <xf numFmtId="0" fontId="3" fillId="6" borderId="14" xfId="1" applyFont="1" applyFill="1" applyBorder="1" applyAlignment="1">
      <alignment horizontal="center" vertical="center" wrapText="1"/>
    </xf>
    <xf numFmtId="0" fontId="3" fillId="3" borderId="13"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20" xfId="0" applyFont="1" applyFill="1" applyBorder="1" applyAlignment="1">
      <alignment horizontal="center" vertical="center"/>
    </xf>
    <xf numFmtId="0" fontId="3" fillId="3" borderId="25" xfId="0" applyFont="1" applyFill="1" applyBorder="1" applyAlignment="1">
      <alignment horizontal="center" vertical="center"/>
    </xf>
    <xf numFmtId="0" fontId="23" fillId="0" borderId="13" xfId="3" applyFont="1" applyBorder="1" applyAlignment="1">
      <alignment horizontal="center" vertical="center" wrapText="1"/>
    </xf>
    <xf numFmtId="0" fontId="9" fillId="6" borderId="24" xfId="0" applyFont="1" applyFill="1" applyBorder="1" applyAlignment="1">
      <alignment horizontal="center" vertical="center" wrapText="1"/>
    </xf>
    <xf numFmtId="0" fontId="1" fillId="0" borderId="28" xfId="1" applyFont="1" applyFill="1" applyBorder="1" applyAlignment="1">
      <alignment horizontal="center" vertical="center" wrapText="1"/>
    </xf>
    <xf numFmtId="0" fontId="9" fillId="6" borderId="0" xfId="1" applyFont="1" applyFill="1" applyBorder="1" applyAlignment="1">
      <alignment horizontal="center" vertical="center" wrapText="1"/>
    </xf>
    <xf numFmtId="0" fontId="3" fillId="3" borderId="36"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6" borderId="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6" borderId="60" xfId="1" applyFont="1" applyFill="1" applyBorder="1" applyAlignment="1">
      <alignment horizontal="center" vertical="center" wrapText="1"/>
    </xf>
    <xf numFmtId="0" fontId="3" fillId="0" borderId="14" xfId="0" applyFont="1" applyBorder="1" applyAlignment="1">
      <alignment horizontal="center" vertical="center" wrapText="1"/>
    </xf>
    <xf numFmtId="0" fontId="1" fillId="3" borderId="31"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24" xfId="0" applyFont="1" applyFill="1" applyBorder="1" applyAlignment="1">
      <alignment horizontal="center" vertical="center"/>
    </xf>
    <xf numFmtId="0" fontId="13" fillId="3" borderId="31" xfId="3" applyFill="1" applyBorder="1" applyAlignment="1">
      <alignment horizontal="center" vertical="center" wrapText="1"/>
    </xf>
    <xf numFmtId="0" fontId="1" fillId="0" borderId="31" xfId="0" applyFont="1" applyBorder="1" applyAlignment="1">
      <alignment horizontal="center" vertical="center"/>
    </xf>
    <xf numFmtId="0" fontId="13" fillId="0" borderId="21" xfId="3" applyBorder="1" applyAlignment="1">
      <alignment horizontal="center" vertical="center"/>
    </xf>
    <xf numFmtId="0" fontId="1" fillId="0" borderId="61" xfId="0" applyFont="1" applyBorder="1" applyAlignment="1">
      <alignment horizontal="center" vertical="center"/>
    </xf>
    <xf numFmtId="0" fontId="1" fillId="0" borderId="4" xfId="0" applyFont="1" applyBorder="1" applyAlignment="1">
      <alignment horizontal="center" vertical="center"/>
    </xf>
    <xf numFmtId="0" fontId="23" fillId="3" borderId="34" xfId="3" applyFont="1" applyFill="1" applyBorder="1" applyAlignment="1">
      <alignment horizontal="center" vertical="center" wrapText="1"/>
    </xf>
    <xf numFmtId="0" fontId="3" fillId="0" borderId="34" xfId="0" applyFont="1" applyBorder="1" applyAlignment="1">
      <alignment horizontal="center" vertical="center" wrapText="1"/>
    </xf>
    <xf numFmtId="0" fontId="3" fillId="3" borderId="34" xfId="1" applyFont="1" applyFill="1" applyBorder="1" applyAlignment="1">
      <alignment horizontal="center" vertical="center" wrapText="1"/>
    </xf>
    <xf numFmtId="0" fontId="3" fillId="3" borderId="63"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59" xfId="1" applyFont="1" applyFill="1" applyBorder="1" applyAlignment="1">
      <alignment horizontal="center" vertical="center" wrapText="1"/>
    </xf>
    <xf numFmtId="0" fontId="3" fillId="3" borderId="43" xfId="1" applyFont="1" applyFill="1" applyBorder="1" applyAlignment="1">
      <alignment horizontal="center" vertical="center" wrapText="1"/>
    </xf>
    <xf numFmtId="0" fontId="3" fillId="3" borderId="62" xfId="1" applyFont="1" applyFill="1" applyBorder="1" applyAlignment="1">
      <alignment horizontal="center" vertical="center" wrapText="1"/>
    </xf>
    <xf numFmtId="0" fontId="13" fillId="3" borderId="34" xfId="3" applyFill="1" applyBorder="1" applyAlignment="1">
      <alignment horizontal="center" vertical="center" wrapText="1"/>
    </xf>
    <xf numFmtId="0" fontId="1" fillId="3" borderId="62" xfId="1" applyFont="1" applyFill="1" applyBorder="1" applyAlignment="1">
      <alignment horizontal="center" vertical="center" wrapText="1"/>
    </xf>
    <xf numFmtId="0" fontId="23" fillId="3" borderId="12" xfId="3"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32" xfId="3" applyFill="1" applyBorder="1" applyAlignment="1">
      <alignment horizontal="center" vertical="center" wrapText="1"/>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22" xfId="1" applyFont="1" applyFill="1" applyBorder="1" applyAlignment="1">
      <alignment horizontal="center" vertical="center" wrapText="1"/>
    </xf>
    <xf numFmtId="0" fontId="9" fillId="0" borderId="0" xfId="0" applyFont="1" applyBorder="1" applyAlignment="1">
      <alignment horizontal="center" vertical="center"/>
    </xf>
    <xf numFmtId="0" fontId="0" fillId="4" borderId="58" xfId="0" applyFill="1" applyBorder="1" applyAlignment="1">
      <alignment horizontal="center" vertical="center" wrapText="1"/>
    </xf>
    <xf numFmtId="0" fontId="18" fillId="0" borderId="21" xfId="3" applyFont="1" applyFill="1" applyBorder="1" applyAlignment="1">
      <alignment horizontal="center" vertical="center" wrapText="1"/>
    </xf>
    <xf numFmtId="0" fontId="9" fillId="0" borderId="13"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0" fillId="3" borderId="5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56" xfId="0" applyFill="1" applyBorder="1" applyAlignment="1">
      <alignment horizontal="center" vertical="center"/>
    </xf>
    <xf numFmtId="0" fontId="0" fillId="3" borderId="0" xfId="0" applyFill="1" applyBorder="1" applyAlignment="1">
      <alignment horizontal="center" vertical="center"/>
    </xf>
    <xf numFmtId="0" fontId="3" fillId="3" borderId="0" xfId="0" applyFont="1" applyFill="1" applyBorder="1" applyAlignment="1">
      <alignment horizontal="center" vertical="center"/>
    </xf>
    <xf numFmtId="0" fontId="3" fillId="3" borderId="18" xfId="0" applyFont="1" applyFill="1" applyBorder="1" applyAlignment="1">
      <alignment horizontal="center" vertical="center"/>
    </xf>
    <xf numFmtId="0" fontId="0" fillId="3" borderId="28" xfId="0" applyFill="1" applyBorder="1" applyAlignment="1">
      <alignment horizontal="center" vertical="center"/>
    </xf>
    <xf numFmtId="0" fontId="3" fillId="3" borderId="56" xfId="0" applyFont="1" applyFill="1" applyBorder="1" applyAlignment="1">
      <alignment horizontal="center" vertical="center"/>
    </xf>
    <xf numFmtId="0" fontId="3" fillId="0" borderId="34" xfId="1" applyFont="1" applyFill="1" applyBorder="1" applyAlignment="1">
      <alignment horizontal="center" vertical="center" wrapText="1"/>
    </xf>
    <xf numFmtId="0" fontId="1" fillId="0" borderId="69" xfId="0" applyFont="1" applyBorder="1" applyAlignment="1">
      <alignment horizontal="center" vertical="center"/>
    </xf>
    <xf numFmtId="0" fontId="1" fillId="0" borderId="48" xfId="0" applyFont="1" applyBorder="1" applyAlignment="1">
      <alignment horizontal="center" vertical="center"/>
    </xf>
    <xf numFmtId="0" fontId="13" fillId="0" borderId="12" xfId="3" applyFill="1" applyBorder="1" applyAlignment="1">
      <alignment horizontal="center" vertical="center" wrapText="1"/>
    </xf>
    <xf numFmtId="0" fontId="3" fillId="0" borderId="12" xfId="0" applyFont="1" applyBorder="1" applyAlignment="1">
      <alignment horizontal="center" vertical="center" wrapText="1"/>
    </xf>
    <xf numFmtId="49" fontId="21" fillId="0" borderId="34" xfId="0" applyNumberFormat="1" applyFont="1" applyBorder="1" applyAlignment="1">
      <alignment horizontal="center" vertical="center" wrapText="1"/>
    </xf>
    <xf numFmtId="0" fontId="9" fillId="6" borderId="27" xfId="1" applyFont="1" applyFill="1" applyBorder="1" applyAlignment="1">
      <alignment horizontal="center" vertical="center" wrapText="1"/>
    </xf>
    <xf numFmtId="0" fontId="1" fillId="0" borderId="62" xfId="0" applyFont="1" applyBorder="1" applyAlignment="1">
      <alignment horizontal="center" vertical="center" wrapText="1"/>
    </xf>
    <xf numFmtId="0" fontId="0" fillId="3" borderId="32" xfId="0" applyFill="1" applyBorder="1" applyAlignment="1">
      <alignment horizontal="center" vertical="center"/>
    </xf>
    <xf numFmtId="0" fontId="0" fillId="3" borderId="27" xfId="0" applyFill="1" applyBorder="1" applyAlignment="1">
      <alignment horizontal="center" vertical="center"/>
    </xf>
    <xf numFmtId="0" fontId="0" fillId="3" borderId="23" xfId="0" applyFill="1" applyBorder="1" applyAlignment="1">
      <alignment horizontal="center" vertical="center"/>
    </xf>
    <xf numFmtId="0" fontId="3" fillId="3" borderId="3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55" xfId="0" applyFont="1" applyFill="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center" vertical="center"/>
    </xf>
    <xf numFmtId="49" fontId="3" fillId="0" borderId="12" xfId="0" applyNumberFormat="1" applyFont="1" applyFill="1" applyBorder="1" applyAlignment="1">
      <alignment horizontal="center" vertical="center" wrapText="1"/>
    </xf>
    <xf numFmtId="0" fontId="3" fillId="6" borderId="21" xfId="1" applyFont="1" applyFill="1" applyBorder="1" applyAlignment="1">
      <alignment vertical="center" wrapText="1"/>
    </xf>
    <xf numFmtId="0" fontId="1" fillId="0" borderId="20" xfId="0" applyFont="1" applyBorder="1" applyAlignment="1">
      <alignment vertical="center" wrapText="1"/>
    </xf>
    <xf numFmtId="0" fontId="9" fillId="6" borderId="26" xfId="1" applyFont="1" applyFill="1" applyBorder="1" applyAlignment="1">
      <alignment horizontal="center" vertical="center" wrapText="1"/>
    </xf>
    <xf numFmtId="0" fontId="10" fillId="0" borderId="15" xfId="0" applyFont="1" applyFill="1" applyBorder="1" applyAlignment="1">
      <alignment horizontal="center" vertical="center"/>
    </xf>
    <xf numFmtId="49" fontId="20" fillId="0" borderId="10" xfId="0" applyNumberFormat="1" applyFont="1" applyBorder="1" applyAlignment="1">
      <alignment horizontal="center" vertical="center" wrapText="1"/>
    </xf>
    <xf numFmtId="0" fontId="0" fillId="3" borderId="47" xfId="0" applyFill="1" applyBorder="1" applyAlignment="1">
      <alignment horizontal="center" vertical="center" wrapText="1"/>
    </xf>
    <xf numFmtId="0" fontId="5" fillId="0" borderId="20" xfId="0" applyFont="1" applyBorder="1" applyAlignment="1">
      <alignment horizontal="center" vertical="center"/>
    </xf>
    <xf numFmtId="49" fontId="21" fillId="0" borderId="21" xfId="0" applyNumberFormat="1" applyFont="1" applyBorder="1" applyAlignment="1">
      <alignment horizontal="center" vertical="center" wrapText="1"/>
    </xf>
    <xf numFmtId="0" fontId="13" fillId="3" borderId="9" xfId="3" applyFont="1" applyFill="1" applyBorder="1" applyAlignment="1">
      <alignment horizontal="center" vertical="center" wrapText="1"/>
    </xf>
    <xf numFmtId="0" fontId="30" fillId="3" borderId="20" xfId="1" applyFont="1" applyFill="1" applyBorder="1" applyAlignment="1">
      <alignment horizontal="center" vertical="center" wrapText="1"/>
    </xf>
    <xf numFmtId="0" fontId="13" fillId="0" borderId="26" xfId="3" applyFill="1" applyBorder="1" applyAlignment="1">
      <alignment horizontal="center" vertical="center" wrapText="1"/>
    </xf>
    <xf numFmtId="0" fontId="13" fillId="0" borderId="52" xfId="3" applyFill="1" applyBorder="1" applyAlignment="1">
      <alignment horizontal="center" vertical="center" wrapText="1"/>
    </xf>
    <xf numFmtId="0" fontId="3" fillId="0" borderId="10" xfId="1" applyFont="1" applyFill="1" applyBorder="1" applyAlignment="1">
      <alignment horizontal="center" vertical="center" wrapText="1"/>
    </xf>
    <xf numFmtId="0" fontId="13" fillId="0" borderId="10" xfId="3" applyFill="1" applyBorder="1" applyAlignment="1">
      <alignment horizontal="center" vertical="center" wrapText="1"/>
    </xf>
    <xf numFmtId="0" fontId="1" fillId="0" borderId="2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9" xfId="1" applyFont="1" applyBorder="1" applyAlignment="1">
      <alignment horizontal="center" vertical="center" wrapText="1"/>
    </xf>
    <xf numFmtId="0" fontId="23" fillId="0" borderId="21" xfId="3" applyFont="1" applyFill="1" applyBorder="1" applyAlignment="1">
      <alignment horizontal="center" vertical="center" wrapText="1"/>
    </xf>
    <xf numFmtId="0" fontId="23" fillId="3" borderId="13" xfId="3" applyFont="1" applyFill="1" applyBorder="1" applyAlignment="1">
      <alignment horizontal="center" vertical="center" wrapText="1"/>
    </xf>
    <xf numFmtId="0" fontId="13" fillId="0" borderId="13" xfId="3" applyBorder="1" applyAlignment="1">
      <alignment horizontal="center" vertical="center" wrapText="1"/>
    </xf>
    <xf numFmtId="164" fontId="3" fillId="0" borderId="28" xfId="1"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164" fontId="3" fillId="0" borderId="12"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164" fontId="15" fillId="0" borderId="21" xfId="3" applyNumberFormat="1" applyFont="1" applyFill="1" applyBorder="1" applyAlignment="1">
      <alignment horizontal="center" vertical="center" wrapText="1"/>
    </xf>
    <xf numFmtId="164" fontId="15" fillId="0" borderId="13" xfId="3" applyNumberFormat="1" applyFont="1" applyFill="1" applyBorder="1" applyAlignment="1">
      <alignment horizontal="center" vertical="center" wrapText="1"/>
    </xf>
    <xf numFmtId="164" fontId="15" fillId="0" borderId="28" xfId="3" applyNumberFormat="1" applyFont="1" applyFill="1" applyBorder="1" applyAlignment="1">
      <alignment horizontal="center" vertical="center" wrapText="1"/>
    </xf>
    <xf numFmtId="164" fontId="3" fillId="0" borderId="24" xfId="0" applyNumberFormat="1" applyFont="1" applyFill="1" applyBorder="1" applyAlignment="1">
      <alignment horizontal="center" vertical="center" wrapText="1"/>
    </xf>
    <xf numFmtId="164" fontId="3" fillId="0" borderId="34" xfId="0" applyNumberFormat="1" applyFont="1" applyFill="1" applyBorder="1" applyAlignment="1">
      <alignment horizontal="center" vertical="center" wrapText="1"/>
    </xf>
    <xf numFmtId="164" fontId="3" fillId="0" borderId="4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25" xfId="1" applyNumberFormat="1" applyFont="1" applyFill="1" applyBorder="1" applyAlignment="1">
      <alignment horizontal="center" vertical="center" wrapText="1"/>
    </xf>
    <xf numFmtId="164" fontId="13" fillId="0" borderId="22" xfId="3" applyNumberFormat="1" applyFill="1" applyBorder="1" applyAlignment="1">
      <alignment horizontal="center" vertical="center" wrapText="1"/>
    </xf>
    <xf numFmtId="164" fontId="19" fillId="0" borderId="10" xfId="1" applyNumberFormat="1" applyFont="1" applyFill="1" applyBorder="1" applyAlignment="1">
      <alignment horizontal="center" vertical="center" wrapText="1"/>
    </xf>
    <xf numFmtId="164" fontId="19" fillId="0" borderId="24" xfId="1" applyNumberFormat="1" applyFont="1" applyFill="1" applyBorder="1" applyAlignment="1">
      <alignment horizontal="center" vertical="center" wrapText="1"/>
    </xf>
    <xf numFmtId="164" fontId="9" fillId="0" borderId="4"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0" fontId="2" fillId="15" borderId="7" xfId="0" applyFont="1" applyFill="1" applyBorder="1" applyAlignment="1">
      <alignment horizontal="center" vertical="center" textRotation="90" wrapText="1"/>
    </xf>
    <xf numFmtId="0" fontId="9" fillId="0" borderId="21" xfId="3"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23" fillId="3" borderId="21" xfId="3"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0" fontId="3" fillId="0" borderId="43" xfId="1" applyFont="1" applyFill="1" applyBorder="1" applyAlignment="1">
      <alignment horizontal="center" vertical="center" wrapText="1"/>
    </xf>
    <xf numFmtId="0" fontId="13" fillId="3" borderId="32" xfId="3" applyFill="1" applyBorder="1" applyAlignment="1">
      <alignment horizontal="center" vertical="center"/>
    </xf>
    <xf numFmtId="0" fontId="13" fillId="3" borderId="27" xfId="3" applyFill="1" applyBorder="1" applyAlignment="1">
      <alignment horizontal="center" vertical="center"/>
    </xf>
    <xf numFmtId="0" fontId="13" fillId="3" borderId="55" xfId="3" applyFill="1" applyBorder="1" applyAlignment="1">
      <alignment horizontal="center" vertical="center"/>
    </xf>
    <xf numFmtId="0" fontId="18" fillId="0" borderId="32" xfId="3"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32" xfId="0" applyFont="1" applyBorder="1" applyAlignment="1">
      <alignment horizontal="center" vertical="center"/>
    </xf>
    <xf numFmtId="0" fontId="5" fillId="3" borderId="27" xfId="0" applyFont="1" applyFill="1" applyBorder="1" applyAlignment="1">
      <alignment horizontal="center" vertical="center" wrapText="1"/>
    </xf>
    <xf numFmtId="0" fontId="1" fillId="0" borderId="23" xfId="0" applyFont="1" applyBorder="1" applyAlignment="1">
      <alignment horizontal="center" vertical="center"/>
    </xf>
    <xf numFmtId="0" fontId="13" fillId="0" borderId="12" xfId="3" applyBorder="1" applyAlignment="1">
      <alignment horizontal="center" vertical="center"/>
    </xf>
    <xf numFmtId="0" fontId="13" fillId="3" borderId="35" xfId="3" applyFill="1" applyBorder="1" applyAlignment="1">
      <alignment horizontal="center" vertical="center" wrapText="1"/>
    </xf>
    <xf numFmtId="0" fontId="13" fillId="3" borderId="31" xfId="3" applyFill="1" applyBorder="1" applyAlignment="1">
      <alignment horizontal="center" vertical="center"/>
    </xf>
    <xf numFmtId="0" fontId="13" fillId="3" borderId="35" xfId="3" applyFill="1" applyBorder="1" applyAlignment="1">
      <alignment horizontal="center" vertical="center"/>
    </xf>
    <xf numFmtId="0" fontId="13" fillId="3" borderId="54" xfId="3" applyFill="1" applyBorder="1" applyAlignment="1">
      <alignment horizontal="center" vertical="center"/>
    </xf>
    <xf numFmtId="0" fontId="0" fillId="3" borderId="31" xfId="0" applyFill="1" applyBorder="1" applyAlignment="1">
      <alignment horizontal="center" vertical="center" wrapText="1"/>
    </xf>
    <xf numFmtId="0" fontId="13" fillId="0" borderId="31" xfId="3" applyBorder="1" applyAlignment="1">
      <alignment horizontal="center" vertical="center" wrapText="1"/>
    </xf>
    <xf numFmtId="0" fontId="13" fillId="3" borderId="56" xfId="3" applyFill="1" applyBorder="1" applyAlignment="1">
      <alignment horizontal="center" vertical="center"/>
    </xf>
    <xf numFmtId="0" fontId="13" fillId="3" borderId="18" xfId="3" applyFill="1" applyBorder="1" applyAlignment="1">
      <alignment horizontal="center" vertical="center"/>
    </xf>
    <xf numFmtId="0" fontId="3" fillId="0" borderId="62" xfId="1" applyFont="1" applyFill="1" applyBorder="1" applyAlignment="1">
      <alignment horizontal="center" vertical="center" wrapText="1"/>
    </xf>
    <xf numFmtId="0" fontId="13" fillId="3" borderId="64" xfId="3" applyFill="1" applyBorder="1" applyAlignment="1">
      <alignment horizontal="center" vertical="center" wrapText="1"/>
    </xf>
    <xf numFmtId="0" fontId="1" fillId="3" borderId="34" xfId="0" applyFont="1" applyFill="1" applyBorder="1" applyAlignment="1">
      <alignment horizontal="center" vertical="center" wrapText="1"/>
    </xf>
    <xf numFmtId="0" fontId="9" fillId="6" borderId="64" xfId="1" applyFont="1" applyFill="1" applyBorder="1" applyAlignment="1">
      <alignment horizontal="center" vertical="center" wrapText="1"/>
    </xf>
    <xf numFmtId="0" fontId="23" fillId="0" borderId="12" xfId="3" applyFont="1" applyFill="1" applyBorder="1" applyAlignment="1">
      <alignment horizontal="center" vertical="center" wrapText="1"/>
    </xf>
    <xf numFmtId="0" fontId="9" fillId="0" borderId="34" xfId="3"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164" fontId="3" fillId="0" borderId="34" xfId="1" applyNumberFormat="1" applyFont="1" applyFill="1" applyBorder="1" applyAlignment="1">
      <alignment horizontal="center" vertical="center" wrapText="1"/>
    </xf>
    <xf numFmtId="0" fontId="1" fillId="0" borderId="11" xfId="1" applyFont="1" applyFill="1" applyBorder="1" applyAlignment="1">
      <alignment horizontal="center" vertical="center" wrapText="1"/>
    </xf>
    <xf numFmtId="0" fontId="23" fillId="3" borderId="32" xfId="1" applyFont="1" applyFill="1" applyBorder="1" applyAlignment="1">
      <alignment horizontal="center" vertical="center" wrapText="1"/>
    </xf>
    <xf numFmtId="0" fontId="23" fillId="3" borderId="27" xfId="1" applyFont="1" applyFill="1" applyBorder="1" applyAlignment="1">
      <alignment horizontal="center" vertical="center" wrapText="1"/>
    </xf>
    <xf numFmtId="0" fontId="23" fillId="3" borderId="23" xfId="1" applyFont="1" applyFill="1" applyBorder="1" applyAlignment="1">
      <alignment horizontal="center" vertical="center" wrapText="1"/>
    </xf>
    <xf numFmtId="0" fontId="23" fillId="3" borderId="11" xfId="1" applyFont="1" applyFill="1" applyBorder="1" applyAlignment="1">
      <alignment horizontal="center" vertical="center" wrapText="1"/>
    </xf>
    <xf numFmtId="0" fontId="23" fillId="3" borderId="12" xfId="1"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3" borderId="21" xfId="0" applyFill="1" applyBorder="1" applyAlignment="1">
      <alignment horizontal="center" vertical="center" wrapText="1"/>
    </xf>
    <xf numFmtId="0" fontId="13" fillId="0" borderId="34" xfId="3" applyFill="1" applyBorder="1" applyAlignment="1">
      <alignment horizontal="center" vertical="center" wrapText="1"/>
    </xf>
    <xf numFmtId="0" fontId="13" fillId="0" borderId="63" xfId="3" applyFill="1" applyBorder="1" applyAlignment="1">
      <alignment horizontal="center" vertical="center" wrapText="1"/>
    </xf>
    <xf numFmtId="0" fontId="13" fillId="3" borderId="12" xfId="3" applyFill="1" applyBorder="1" applyAlignment="1">
      <alignment horizontal="center" vertical="center" wrapText="1"/>
    </xf>
    <xf numFmtId="0" fontId="13" fillId="0" borderId="32" xfId="3" applyFill="1" applyBorder="1" applyAlignment="1">
      <alignment horizontal="center" vertical="center" wrapText="1"/>
    </xf>
    <xf numFmtId="0" fontId="18" fillId="0" borderId="12" xfId="3" applyFont="1" applyFill="1" applyBorder="1" applyAlignment="1">
      <alignment horizontal="center" vertical="center" wrapText="1"/>
    </xf>
    <xf numFmtId="0" fontId="1" fillId="0" borderId="11" xfId="1" applyFont="1" applyBorder="1" applyAlignment="1">
      <alignment horizontal="center" vertical="center" wrapText="1"/>
    </xf>
    <xf numFmtId="0" fontId="0" fillId="0" borderId="21" xfId="0" applyBorder="1" applyAlignment="1">
      <alignment horizontal="center" vertical="center"/>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24" xfId="0" applyFill="1" applyBorder="1" applyAlignment="1">
      <alignment horizontal="center" vertical="center"/>
    </xf>
    <xf numFmtId="0" fontId="3" fillId="3" borderId="31"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54" xfId="0" applyFont="1" applyFill="1"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7" fillId="10" borderId="71" xfId="0" applyFont="1" applyFill="1" applyBorder="1" applyAlignment="1">
      <alignment horizontal="center" vertical="center" textRotation="90" wrapText="1"/>
    </xf>
    <xf numFmtId="0" fontId="3" fillId="0" borderId="11" xfId="0" applyFont="1" applyFill="1" applyBorder="1" applyAlignment="1">
      <alignment horizontal="center" vertical="center" wrapText="1"/>
    </xf>
    <xf numFmtId="49" fontId="3" fillId="0" borderId="34" xfId="0" applyNumberFormat="1" applyFont="1" applyBorder="1" applyAlignment="1">
      <alignment horizontal="center" vertical="center" wrapText="1"/>
    </xf>
    <xf numFmtId="0" fontId="3" fillId="3" borderId="12" xfId="0" applyFont="1" applyFill="1" applyBorder="1" applyAlignment="1">
      <alignment horizontal="center" vertical="center"/>
    </xf>
    <xf numFmtId="0" fontId="1" fillId="3" borderId="62" xfId="0" applyFont="1" applyFill="1" applyBorder="1" applyAlignment="1">
      <alignment horizontal="center" vertical="center"/>
    </xf>
    <xf numFmtId="0" fontId="3" fillId="3" borderId="23" xfId="0" applyFont="1" applyFill="1" applyBorder="1" applyAlignment="1">
      <alignment horizontal="center" vertical="center"/>
    </xf>
    <xf numFmtId="0" fontId="13" fillId="3" borderId="24" xfId="3" applyFill="1" applyBorder="1" applyAlignment="1">
      <alignment horizontal="center" vertical="center"/>
    </xf>
    <xf numFmtId="0" fontId="13" fillId="0" borderId="31" xfId="3" applyBorder="1" applyAlignment="1">
      <alignment horizontal="center" vertical="center"/>
    </xf>
    <xf numFmtId="0" fontId="13" fillId="0" borderId="31" xfId="3" applyBorder="1" applyAlignment="1">
      <alignment vertical="center"/>
    </xf>
    <xf numFmtId="0" fontId="13" fillId="3" borderId="54" xfId="3" applyFill="1" applyBorder="1" applyAlignment="1">
      <alignment vertical="center"/>
    </xf>
    <xf numFmtId="0" fontId="3" fillId="6" borderId="27" xfId="1" applyFont="1" applyFill="1" applyBorder="1" applyAlignment="1">
      <alignment horizontal="center" vertical="center" wrapText="1"/>
    </xf>
    <xf numFmtId="0" fontId="1" fillId="0" borderId="62" xfId="1" applyFont="1" applyFill="1" applyBorder="1" applyAlignment="1">
      <alignment horizontal="center" vertical="center" wrapText="1"/>
    </xf>
    <xf numFmtId="0" fontId="3" fillId="3" borderId="11" xfId="0" applyFont="1" applyFill="1" applyBorder="1" applyAlignment="1">
      <alignment horizontal="center" vertical="center"/>
    </xf>
    <xf numFmtId="0" fontId="13" fillId="3" borderId="21" xfId="3" applyFill="1" applyBorder="1" applyAlignment="1">
      <alignment vertical="center" wrapText="1"/>
    </xf>
    <xf numFmtId="0" fontId="1" fillId="3" borderId="20" xfId="0" applyFont="1" applyFill="1" applyBorder="1" applyAlignment="1">
      <alignment horizontal="center" vertical="center" wrapText="1"/>
    </xf>
    <xf numFmtId="0" fontId="3" fillId="0" borderId="16" xfId="0" applyFont="1" applyBorder="1" applyAlignment="1">
      <alignment horizontal="center" vertical="center"/>
    </xf>
    <xf numFmtId="49" fontId="21" fillId="0" borderId="12" xfId="0" applyNumberFormat="1" applyFont="1" applyBorder="1" applyAlignment="1">
      <alignment horizontal="center" vertical="center" wrapText="1"/>
    </xf>
    <xf numFmtId="0" fontId="1" fillId="0" borderId="8" xfId="1" applyFont="1" applyBorder="1" applyAlignment="1">
      <alignment horizontal="center" vertical="center" wrapText="1"/>
    </xf>
    <xf numFmtId="49" fontId="3" fillId="0" borderId="12" xfId="0" applyNumberFormat="1" applyFont="1" applyBorder="1" applyAlignment="1">
      <alignment horizontal="center" vertical="center" wrapText="1"/>
    </xf>
    <xf numFmtId="0" fontId="9" fillId="3" borderId="12" xfId="1" applyFont="1" applyFill="1" applyBorder="1" applyAlignment="1">
      <alignment horizontal="center" vertical="center" wrapText="1"/>
    </xf>
    <xf numFmtId="0" fontId="9" fillId="3" borderId="32" xfId="1" applyFont="1" applyFill="1" applyBorder="1" applyAlignment="1">
      <alignment horizontal="center" vertical="center" wrapText="1"/>
    </xf>
    <xf numFmtId="0" fontId="13" fillId="3" borderId="23" xfId="3" applyFill="1" applyBorder="1" applyAlignment="1">
      <alignment horizontal="center" vertical="center"/>
    </xf>
    <xf numFmtId="0" fontId="5" fillId="3" borderId="11"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9" fillId="0" borderId="32" xfId="0" applyFont="1" applyFill="1" applyBorder="1" applyAlignment="1">
      <alignment horizontal="center" vertical="center" wrapText="1"/>
    </xf>
    <xf numFmtId="0" fontId="13" fillId="0" borderId="32" xfId="3"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8" fillId="0" borderId="12" xfId="3" applyFont="1" applyBorder="1" applyAlignment="1">
      <alignment horizontal="center" vertical="center" wrapText="1"/>
    </xf>
    <xf numFmtId="0" fontId="13" fillId="0" borderId="12" xfId="3" applyBorder="1" applyAlignment="1">
      <alignment horizontal="center" vertical="center" wrapText="1"/>
    </xf>
    <xf numFmtId="0" fontId="23" fillId="0" borderId="12" xfId="3" applyFont="1" applyBorder="1" applyAlignment="1">
      <alignment horizontal="center" vertical="center" wrapText="1"/>
    </xf>
    <xf numFmtId="0" fontId="27" fillId="0" borderId="12" xfId="1" applyFont="1" applyBorder="1" applyAlignment="1">
      <alignment horizontal="center" vertical="center"/>
    </xf>
    <xf numFmtId="0" fontId="27" fillId="0" borderId="21" xfId="1" applyFont="1" applyBorder="1" applyAlignment="1">
      <alignment horizontal="center" vertical="center"/>
    </xf>
    <xf numFmtId="0" fontId="9" fillId="0" borderId="43"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23" fillId="0" borderId="21" xfId="3" applyFont="1" applyBorder="1" applyAlignment="1">
      <alignment horizontal="center" vertical="center" wrapText="1"/>
    </xf>
    <xf numFmtId="0" fontId="13" fillId="0" borderId="32" xfId="3" applyBorder="1" applyAlignment="1">
      <alignment horizontal="center" vertical="center" wrapText="1"/>
    </xf>
    <xf numFmtId="0" fontId="0" fillId="0" borderId="4" xfId="0" applyFill="1" applyBorder="1" applyAlignment="1">
      <alignment horizontal="center" vertical="center"/>
    </xf>
    <xf numFmtId="0" fontId="13" fillId="0" borderId="34" xfId="3" applyBorder="1" applyAlignment="1">
      <alignment horizontal="center" vertical="center" wrapText="1"/>
    </xf>
    <xf numFmtId="164" fontId="3" fillId="0" borderId="43" xfId="1" applyNumberFormat="1" applyFont="1" applyFill="1" applyBorder="1" applyAlignment="1">
      <alignment horizontal="center" vertical="center" wrapText="1"/>
    </xf>
    <xf numFmtId="9" fontId="1" fillId="3" borderId="11" xfId="4" applyFont="1" applyFill="1" applyBorder="1" applyAlignment="1">
      <alignment horizontal="center" vertical="center" wrapText="1"/>
    </xf>
    <xf numFmtId="9" fontId="1" fillId="3" borderId="20" xfId="4" applyFont="1" applyFill="1" applyBorder="1" applyAlignment="1">
      <alignment horizontal="center" vertical="center" wrapText="1"/>
    </xf>
    <xf numFmtId="49" fontId="3" fillId="0" borderId="72" xfId="0" applyNumberFormat="1" applyFont="1" applyFill="1" applyBorder="1" applyAlignment="1">
      <alignment horizontal="center" vertical="center" wrapText="1"/>
    </xf>
    <xf numFmtId="0" fontId="9" fillId="0" borderId="72" xfId="3" applyFont="1" applyFill="1" applyBorder="1" applyAlignment="1">
      <alignment horizontal="center" vertical="center" wrapText="1"/>
    </xf>
    <xf numFmtId="0" fontId="13" fillId="3" borderId="25" xfId="3" applyFill="1" applyBorder="1" applyAlignment="1">
      <alignment horizontal="center" vertical="center" wrapText="1"/>
    </xf>
    <xf numFmtId="0" fontId="3" fillId="0" borderId="73"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3" borderId="35" xfId="0" applyFill="1" applyBorder="1" applyAlignment="1">
      <alignment horizontal="center" vertical="center" wrapText="1"/>
    </xf>
    <xf numFmtId="0" fontId="0" fillId="3" borderId="54" xfId="0" applyFill="1" applyBorder="1" applyAlignment="1">
      <alignment horizontal="center" vertical="center" wrapText="1"/>
    </xf>
    <xf numFmtId="0" fontId="1" fillId="0" borderId="29" xfId="0" applyFont="1" applyBorder="1" applyAlignment="1">
      <alignment horizontal="center" vertical="center" wrapText="1"/>
    </xf>
    <xf numFmtId="0" fontId="13" fillId="0" borderId="24" xfId="3" applyBorder="1" applyAlignment="1">
      <alignment horizontal="center" vertical="center"/>
    </xf>
    <xf numFmtId="0" fontId="3" fillId="0" borderId="31" xfId="1"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5"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 fillId="9" borderId="71" xfId="1" applyFont="1" applyFill="1" applyBorder="1" applyAlignment="1">
      <alignment horizontal="center" vertical="center" wrapText="1"/>
    </xf>
    <xf numFmtId="0" fontId="3" fillId="3" borderId="74" xfId="1" applyFont="1" applyFill="1" applyBorder="1" applyAlignment="1">
      <alignment horizontal="center" vertical="center" wrapText="1"/>
    </xf>
    <xf numFmtId="0" fontId="13" fillId="3" borderId="74" xfId="3" applyFill="1" applyBorder="1" applyAlignment="1">
      <alignment horizontal="center" vertical="center" wrapText="1"/>
    </xf>
    <xf numFmtId="0" fontId="23" fillId="3" borderId="75" xfId="1" applyFont="1" applyFill="1" applyBorder="1" applyAlignment="1">
      <alignment horizontal="center" vertical="center" wrapText="1"/>
    </xf>
    <xf numFmtId="0" fontId="3" fillId="0" borderId="76" xfId="1" applyFont="1" applyFill="1" applyBorder="1" applyAlignment="1">
      <alignment horizontal="center" vertical="center" wrapText="1"/>
    </xf>
    <xf numFmtId="0" fontId="3" fillId="3" borderId="77"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75" xfId="1" applyFont="1" applyFill="1" applyBorder="1" applyAlignment="1">
      <alignment horizontal="center" vertical="center" wrapText="1"/>
    </xf>
    <xf numFmtId="0" fontId="3" fillId="3" borderId="76" xfId="1" applyFont="1" applyFill="1" applyBorder="1" applyAlignment="1">
      <alignment horizontal="center" vertical="center" wrapText="1"/>
    </xf>
    <xf numFmtId="0" fontId="3" fillId="0" borderId="77" xfId="1" applyFont="1" applyFill="1" applyBorder="1" applyAlignment="1">
      <alignment horizontal="center" vertical="center" wrapText="1"/>
    </xf>
    <xf numFmtId="0" fontId="3" fillId="0" borderId="75" xfId="1" applyFont="1" applyFill="1" applyBorder="1" applyAlignment="1">
      <alignment horizontal="center" vertical="center" wrapText="1"/>
    </xf>
    <xf numFmtId="0" fontId="3" fillId="3" borderId="75" xfId="0" applyFont="1" applyFill="1" applyBorder="1" applyAlignment="1">
      <alignment horizontal="center" vertical="center"/>
    </xf>
    <xf numFmtId="0" fontId="3" fillId="3" borderId="76"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0" fillId="0" borderId="74" xfId="0" applyBorder="1" applyAlignment="1">
      <alignment horizontal="center" vertical="center"/>
    </xf>
    <xf numFmtId="0" fontId="3" fillId="3" borderId="74" xfId="0" applyFont="1" applyFill="1" applyBorder="1" applyAlignment="1">
      <alignment horizontal="center" vertical="center"/>
    </xf>
    <xf numFmtId="0" fontId="3" fillId="0" borderId="7" xfId="0" applyFont="1" applyBorder="1" applyAlignment="1">
      <alignment horizontal="center" vertical="center" wrapText="1"/>
    </xf>
    <xf numFmtId="0" fontId="3" fillId="3" borderId="77" xfId="0" applyFont="1" applyFill="1" applyBorder="1" applyAlignment="1">
      <alignment horizontal="center" vertical="center"/>
    </xf>
    <xf numFmtId="0" fontId="3" fillId="3"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9" fillId="3" borderId="77" xfId="1" applyFont="1" applyFill="1" applyBorder="1" applyAlignment="1">
      <alignment horizontal="center" vertical="center" wrapText="1"/>
    </xf>
    <xf numFmtId="0" fontId="9" fillId="3" borderId="74" xfId="1" applyFont="1" applyFill="1" applyBorder="1" applyAlignment="1">
      <alignment horizontal="center" vertical="center" wrapText="1"/>
    </xf>
    <xf numFmtId="0" fontId="3" fillId="0" borderId="74" xfId="1" applyFont="1" applyFill="1" applyBorder="1" applyAlignment="1">
      <alignment horizontal="center" vertical="center" wrapText="1"/>
    </xf>
    <xf numFmtId="0" fontId="7" fillId="10" borderId="7" xfId="0" applyFont="1" applyFill="1" applyBorder="1" applyAlignment="1">
      <alignment horizontal="center" vertical="center" textRotation="90" wrapText="1"/>
    </xf>
    <xf numFmtId="0" fontId="9" fillId="6" borderId="35" xfId="1" applyFont="1" applyFill="1" applyBorder="1" applyAlignment="1">
      <alignment horizontal="center" vertical="center" wrapText="1"/>
    </xf>
    <xf numFmtId="0" fontId="9" fillId="6" borderId="31" xfId="1" applyFont="1" applyFill="1" applyBorder="1" applyAlignment="1">
      <alignment horizontal="center" vertical="center" wrapText="1"/>
    </xf>
    <xf numFmtId="0" fontId="9" fillId="6" borderId="56" xfId="1" applyFont="1" applyFill="1" applyBorder="1" applyAlignment="1">
      <alignment horizontal="center" vertical="center" wrapText="1"/>
    </xf>
    <xf numFmtId="0" fontId="9" fillId="6" borderId="33" xfId="1" applyFont="1" applyFill="1" applyBorder="1" applyAlignment="1">
      <alignment horizontal="center" vertical="center" wrapText="1"/>
    </xf>
    <xf numFmtId="0" fontId="9" fillId="6" borderId="63" xfId="1" applyFont="1" applyFill="1" applyBorder="1" applyAlignment="1">
      <alignment horizontal="center" vertical="center" wrapText="1"/>
    </xf>
    <xf numFmtId="0" fontId="3" fillId="6" borderId="33" xfId="1" applyFont="1" applyFill="1" applyBorder="1" applyAlignment="1">
      <alignment horizontal="center" vertical="center" wrapText="1"/>
    </xf>
    <xf numFmtId="0" fontId="3" fillId="6" borderId="29" xfId="1" applyFont="1" applyFill="1" applyBorder="1" applyAlignment="1">
      <alignment horizontal="center" vertical="center" wrapText="1"/>
    </xf>
    <xf numFmtId="0" fontId="3" fillId="6" borderId="47" xfId="1" applyFont="1" applyFill="1" applyBorder="1" applyAlignment="1">
      <alignment horizontal="center" vertical="center" wrapText="1"/>
    </xf>
    <xf numFmtId="0" fontId="3" fillId="6" borderId="32" xfId="1" applyFont="1" applyFill="1" applyBorder="1" applyAlignment="1">
      <alignment horizontal="center" vertical="center" wrapText="1"/>
    </xf>
    <xf numFmtId="0" fontId="3" fillId="6" borderId="56" xfId="1" applyFont="1" applyFill="1" applyBorder="1" applyAlignment="1">
      <alignment horizontal="center" vertical="center" wrapText="1"/>
    </xf>
    <xf numFmtId="0" fontId="3" fillId="6" borderId="31"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10" borderId="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 fillId="23" borderId="1" xfId="1" applyFont="1" applyFill="1" applyBorder="1" applyAlignment="1">
      <alignment horizontal="center" vertical="center" wrapText="1"/>
    </xf>
    <xf numFmtId="0" fontId="1" fillId="11" borderId="1" xfId="1" applyFont="1" applyFill="1" applyBorder="1" applyAlignment="1">
      <alignment horizontal="center" vertical="center" wrapText="1"/>
    </xf>
    <xf numFmtId="0" fontId="1" fillId="10" borderId="1" xfId="3" applyFont="1" applyFill="1" applyBorder="1" applyAlignment="1">
      <alignment horizontal="center" vertical="center" wrapText="1"/>
    </xf>
    <xf numFmtId="0" fontId="1" fillId="23" borderId="1" xfId="3"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2" borderId="1" xfId="1" applyFont="1" applyFill="1" applyBorder="1" applyAlignment="1">
      <alignment horizontal="center" vertical="center" wrapText="1"/>
    </xf>
    <xf numFmtId="0" fontId="1" fillId="11" borderId="1" xfId="3" applyFont="1" applyFill="1" applyBorder="1" applyAlignment="1">
      <alignment horizontal="center" vertical="center" wrapText="1"/>
    </xf>
    <xf numFmtId="0" fontId="1" fillId="24" borderId="1" xfId="1" applyFont="1" applyFill="1" applyBorder="1" applyAlignment="1">
      <alignment horizontal="center" vertical="center" wrapText="1"/>
    </xf>
    <xf numFmtId="0" fontId="1" fillId="11" borderId="1" xfId="0" applyFont="1" applyFill="1" applyBorder="1" applyAlignment="1">
      <alignment horizontal="center" vertical="center"/>
    </xf>
    <xf numFmtId="0" fontId="25" fillId="11" borderId="1" xfId="0" applyFont="1" applyFill="1" applyBorder="1" applyAlignment="1">
      <alignment horizontal="center" vertical="center" wrapText="1"/>
    </xf>
    <xf numFmtId="0" fontId="25" fillId="24"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1" fillId="24" borderId="1" xfId="3"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3" borderId="1" xfId="0" applyFont="1" applyFill="1" applyBorder="1" applyAlignment="1">
      <alignment horizontal="center" vertical="center"/>
    </xf>
    <xf numFmtId="0" fontId="1" fillId="24" borderId="1" xfId="0" applyFont="1" applyFill="1" applyBorder="1" applyAlignment="1">
      <alignment horizontal="center" vertical="center"/>
    </xf>
    <xf numFmtId="0" fontId="1" fillId="12"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 fillId="12" borderId="1" xfId="3" applyFont="1" applyFill="1" applyBorder="1" applyAlignment="1">
      <alignment horizontal="center" vertical="center" wrapText="1"/>
    </xf>
    <xf numFmtId="0" fontId="13" fillId="0" borderId="1" xfId="3" applyFill="1" applyBorder="1" applyAlignment="1">
      <alignment horizontal="center" vertical="center" wrapText="1"/>
    </xf>
    <xf numFmtId="0" fontId="1" fillId="11" borderId="48"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 fillId="23" borderId="48" xfId="1" applyFont="1" applyFill="1" applyBorder="1" applyAlignment="1">
      <alignment horizontal="center" vertical="center" wrapText="1"/>
    </xf>
    <xf numFmtId="0" fontId="1" fillId="12" borderId="48" xfId="1" applyFont="1" applyFill="1" applyBorder="1" applyAlignment="1">
      <alignment horizontal="center" vertical="center" wrapText="1"/>
    </xf>
    <xf numFmtId="0" fontId="1" fillId="11" borderId="48" xfId="3" applyFont="1" applyFill="1" applyBorder="1" applyAlignment="1">
      <alignment horizontal="center" vertical="center" wrapText="1"/>
    </xf>
    <xf numFmtId="0" fontId="1" fillId="24" borderId="48" xfId="1" applyFont="1" applyFill="1" applyBorder="1" applyAlignment="1">
      <alignment horizontal="center" vertical="center" wrapText="1"/>
    </xf>
    <xf numFmtId="0" fontId="1" fillId="24" borderId="48" xfId="3" applyFont="1" applyFill="1" applyBorder="1" applyAlignment="1">
      <alignment horizontal="center" vertical="center" wrapText="1"/>
    </xf>
    <xf numFmtId="0" fontId="1" fillId="10" borderId="48" xfId="1" applyFont="1" applyFill="1" applyBorder="1" applyAlignment="1">
      <alignment horizontal="center" vertical="center" wrapText="1"/>
    </xf>
    <xf numFmtId="0" fontId="1" fillId="23" borderId="48" xfId="3" applyFont="1" applyFill="1" applyBorder="1" applyAlignment="1">
      <alignment horizontal="center" vertical="center" wrapText="1"/>
    </xf>
    <xf numFmtId="0" fontId="25" fillId="11" borderId="48" xfId="0" applyFont="1" applyFill="1" applyBorder="1" applyAlignment="1">
      <alignment horizontal="center" vertical="center" wrapText="1"/>
    </xf>
    <xf numFmtId="0" fontId="25" fillId="24" borderId="48" xfId="0" applyFont="1" applyFill="1" applyBorder="1" applyAlignment="1">
      <alignment horizontal="center" vertical="center" wrapText="1"/>
    </xf>
    <xf numFmtId="0" fontId="1" fillId="24" borderId="48" xfId="0" applyFont="1" applyFill="1" applyBorder="1" applyAlignment="1">
      <alignment horizontal="center" vertical="center"/>
    </xf>
    <xf numFmtId="0" fontId="1" fillId="23" borderId="48" xfId="0" applyFont="1" applyFill="1" applyBorder="1" applyAlignment="1">
      <alignment horizontal="center" vertical="center"/>
    </xf>
    <xf numFmtId="0" fontId="1" fillId="11" borderId="48" xfId="0" applyFont="1" applyFill="1" applyBorder="1" applyAlignment="1">
      <alignment horizontal="center" vertical="center"/>
    </xf>
    <xf numFmtId="0" fontId="1" fillId="12" borderId="48" xfId="0" applyFont="1" applyFill="1" applyBorder="1" applyAlignment="1">
      <alignment horizontal="center" vertical="center"/>
    </xf>
    <xf numFmtId="0" fontId="25" fillId="12" borderId="48" xfId="0" applyFont="1" applyFill="1" applyBorder="1" applyAlignment="1">
      <alignment horizontal="center" vertical="center" wrapText="1"/>
    </xf>
    <xf numFmtId="0" fontId="1" fillId="11" borderId="48" xfId="0" applyFont="1" applyFill="1" applyBorder="1" applyAlignment="1">
      <alignment horizontal="center" vertical="center" wrapText="1"/>
    </xf>
    <xf numFmtId="0" fontId="25" fillId="23" borderId="48" xfId="0" applyFont="1" applyFill="1" applyBorder="1" applyAlignment="1">
      <alignment horizontal="center" vertical="center" wrapText="1"/>
    </xf>
    <xf numFmtId="0" fontId="1" fillId="23" borderId="48" xfId="0" applyFont="1" applyFill="1" applyBorder="1" applyAlignment="1">
      <alignment horizontal="center" vertical="center" wrapText="1"/>
    </xf>
    <xf numFmtId="0" fontId="15" fillId="0" borderId="21" xfId="3" applyFont="1" applyFill="1" applyBorder="1" applyAlignment="1">
      <alignment horizontal="center" vertical="center" wrapText="1"/>
    </xf>
    <xf numFmtId="0" fontId="15" fillId="0" borderId="13" xfId="3" applyFont="1" applyFill="1" applyBorder="1" applyAlignment="1">
      <alignment horizontal="center" vertical="center" wrapText="1"/>
    </xf>
    <xf numFmtId="0" fontId="15" fillId="0" borderId="14" xfId="3" applyFont="1" applyFill="1" applyBorder="1" applyAlignment="1">
      <alignment horizontal="center" vertical="center" wrapText="1"/>
    </xf>
    <xf numFmtId="49" fontId="9" fillId="0" borderId="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4" borderId="0" xfId="0" applyFill="1" applyBorder="1" applyAlignment="1">
      <alignment horizontal="center" vertical="center"/>
    </xf>
    <xf numFmtId="0" fontId="2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0"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8" xfId="1" applyFont="1" applyFill="1" applyBorder="1" applyAlignment="1">
      <alignment horizontal="center" vertical="center" wrapText="1"/>
    </xf>
    <xf numFmtId="49" fontId="4" fillId="4" borderId="8" xfId="1" applyNumberFormat="1" applyFont="1" applyFill="1" applyBorder="1" applyAlignment="1">
      <alignment horizontal="center" vertical="center" wrapText="1"/>
    </xf>
    <xf numFmtId="49" fontId="22" fillId="4" borderId="8" xfId="1" applyNumberFormat="1" applyFont="1" applyFill="1" applyBorder="1" applyAlignment="1">
      <alignment horizontal="center" vertical="center" wrapText="1"/>
    </xf>
    <xf numFmtId="164" fontId="22" fillId="4" borderId="8" xfId="1" applyNumberFormat="1" applyFont="1" applyFill="1" applyBorder="1" applyAlignment="1">
      <alignment horizontal="center" vertical="center" wrapText="1"/>
    </xf>
    <xf numFmtId="0" fontId="7" fillId="4" borderId="59"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6" fillId="5" borderId="18" xfId="0" applyFont="1" applyFill="1" applyBorder="1" applyAlignment="1">
      <alignment horizontal="center" vertical="center" textRotation="90" wrapText="1"/>
    </xf>
    <xf numFmtId="0" fontId="16" fillId="5" borderId="59" xfId="0" applyFont="1" applyFill="1" applyBorder="1" applyAlignment="1">
      <alignment horizontal="center" vertical="center" textRotation="90" wrapText="1"/>
    </xf>
    <xf numFmtId="0" fontId="7" fillId="16" borderId="57" xfId="0" applyFont="1" applyFill="1" applyBorder="1" applyAlignment="1">
      <alignment horizontal="center" vertical="center" textRotation="90" wrapText="1"/>
    </xf>
    <xf numFmtId="0" fontId="7" fillId="16" borderId="58" xfId="0" applyFont="1" applyFill="1" applyBorder="1" applyAlignment="1">
      <alignment horizontal="center" vertical="center" textRotation="90" wrapText="1"/>
    </xf>
    <xf numFmtId="0" fontId="7" fillId="16" borderId="17" xfId="0" applyFont="1" applyFill="1" applyBorder="1" applyAlignment="1">
      <alignment horizontal="center" vertical="center" textRotation="90" wrapText="1"/>
    </xf>
    <xf numFmtId="0" fontId="7" fillId="16" borderId="18" xfId="0" applyFont="1" applyFill="1" applyBorder="1" applyAlignment="1">
      <alignment horizontal="center" vertical="center" textRotation="90" wrapText="1"/>
    </xf>
    <xf numFmtId="0" fontId="7" fillId="16" borderId="16" xfId="0" applyFont="1" applyFill="1" applyBorder="1" applyAlignment="1">
      <alignment horizontal="center" vertical="center" textRotation="90" wrapText="1"/>
    </xf>
    <xf numFmtId="0" fontId="7" fillId="16" borderId="59" xfId="0" applyFont="1" applyFill="1" applyBorder="1" applyAlignment="1">
      <alignment horizontal="center" vertical="center" textRotation="90" wrapText="1"/>
    </xf>
    <xf numFmtId="0" fontId="7" fillId="10" borderId="5" xfId="0" applyFont="1" applyFill="1" applyBorder="1" applyAlignment="1">
      <alignment horizontal="center" vertical="center" textRotation="90" wrapText="1"/>
    </xf>
    <xf numFmtId="0" fontId="7" fillId="10" borderId="6"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6" xfId="0" applyFont="1" applyFill="1" applyBorder="1" applyAlignment="1">
      <alignment horizontal="center" vertical="center" textRotation="90" wrapText="1"/>
    </xf>
    <xf numFmtId="0" fontId="2" fillId="10" borderId="7" xfId="0" applyFont="1" applyFill="1" applyBorder="1" applyAlignment="1">
      <alignment horizontal="center" vertical="center" textRotation="90" wrapText="1"/>
    </xf>
    <xf numFmtId="0" fontId="2" fillId="16" borderId="16" xfId="0" applyFont="1" applyFill="1" applyBorder="1" applyAlignment="1">
      <alignment horizontal="center" vertical="center" textRotation="90" wrapText="1"/>
    </xf>
    <xf numFmtId="0" fontId="2" fillId="16" borderId="59" xfId="0" applyFont="1" applyFill="1" applyBorder="1" applyAlignment="1">
      <alignment horizontal="center" vertical="center" textRotation="90" wrapText="1"/>
    </xf>
    <xf numFmtId="0" fontId="2" fillId="15" borderId="57" xfId="0" applyFont="1" applyFill="1" applyBorder="1" applyAlignment="1">
      <alignment horizontal="center" vertical="center" textRotation="90" wrapText="1"/>
    </xf>
    <xf numFmtId="0" fontId="2" fillId="15" borderId="38" xfId="0" applyFont="1" applyFill="1" applyBorder="1" applyAlignment="1">
      <alignment horizontal="center" vertical="center" textRotation="90" wrapText="1"/>
    </xf>
    <xf numFmtId="0" fontId="2" fillId="15" borderId="58" xfId="0" applyFont="1" applyFill="1" applyBorder="1" applyAlignment="1">
      <alignment horizontal="center" vertical="center" textRotation="90" wrapText="1"/>
    </xf>
    <xf numFmtId="0" fontId="2" fillId="15" borderId="17" xfId="0" applyFont="1" applyFill="1" applyBorder="1" applyAlignment="1">
      <alignment horizontal="center" vertical="center" textRotation="90" wrapText="1"/>
    </xf>
    <xf numFmtId="0" fontId="2" fillId="15" borderId="0" xfId="0" applyFont="1" applyFill="1" applyBorder="1" applyAlignment="1">
      <alignment horizontal="center" vertical="center" textRotation="90" wrapText="1"/>
    </xf>
    <xf numFmtId="0" fontId="2" fillId="15" borderId="18" xfId="0" applyFont="1" applyFill="1" applyBorder="1" applyAlignment="1">
      <alignment horizontal="center" vertical="center" textRotation="90" wrapText="1"/>
    </xf>
    <xf numFmtId="0" fontId="2" fillId="15" borderId="16" xfId="0" applyFont="1" applyFill="1" applyBorder="1" applyAlignment="1">
      <alignment horizontal="center" vertical="center" textRotation="90" wrapText="1"/>
    </xf>
    <xf numFmtId="0" fontId="2" fillId="15" borderId="33" xfId="0" applyFont="1" applyFill="1" applyBorder="1" applyAlignment="1">
      <alignment horizontal="center" vertical="center" textRotation="90" wrapText="1"/>
    </xf>
    <xf numFmtId="0" fontId="2" fillId="15" borderId="59" xfId="0" applyFont="1" applyFill="1" applyBorder="1" applyAlignment="1">
      <alignment horizontal="center" vertical="center" textRotation="90" wrapText="1"/>
    </xf>
    <xf numFmtId="0" fontId="2" fillId="19" borderId="5" xfId="0" applyFont="1" applyFill="1" applyBorder="1" applyAlignment="1">
      <alignment horizontal="center" vertical="center" textRotation="90" wrapText="1"/>
    </xf>
    <xf numFmtId="0" fontId="2" fillId="19" borderId="6" xfId="0" applyFont="1" applyFill="1" applyBorder="1" applyAlignment="1">
      <alignment horizontal="center" vertical="center" textRotation="90" wrapText="1"/>
    </xf>
    <xf numFmtId="0" fontId="2" fillId="19" borderId="7" xfId="0" applyFont="1" applyFill="1" applyBorder="1" applyAlignment="1">
      <alignment horizontal="center" vertical="center" textRotation="90" wrapText="1"/>
    </xf>
    <xf numFmtId="0" fontId="2" fillId="20" borderId="5" xfId="0" applyFont="1" applyFill="1" applyBorder="1" applyAlignment="1">
      <alignment horizontal="center" vertical="center" textRotation="90" wrapText="1"/>
    </xf>
    <xf numFmtId="0" fontId="2" fillId="20" borderId="6" xfId="0" applyFont="1" applyFill="1" applyBorder="1" applyAlignment="1">
      <alignment horizontal="center" vertical="center" textRotation="90" wrapText="1"/>
    </xf>
    <xf numFmtId="0" fontId="2" fillId="21" borderId="5" xfId="0" applyFont="1" applyFill="1" applyBorder="1" applyAlignment="1">
      <alignment horizontal="center" vertical="center" textRotation="90" wrapText="1"/>
    </xf>
    <xf numFmtId="0" fontId="2" fillId="21" borderId="6" xfId="0" applyFont="1" applyFill="1" applyBorder="1" applyAlignment="1">
      <alignment horizontal="center" vertical="center" textRotation="90" wrapText="1"/>
    </xf>
    <xf numFmtId="0" fontId="2" fillId="7" borderId="5" xfId="0" applyFont="1" applyFill="1" applyBorder="1" applyAlignment="1">
      <alignment horizontal="center" vertical="center" textRotation="90" wrapText="1"/>
    </xf>
    <xf numFmtId="0" fontId="2" fillId="7" borderId="6" xfId="0" applyFont="1" applyFill="1" applyBorder="1" applyAlignment="1">
      <alignment horizontal="center" vertical="center" textRotation="90" wrapText="1"/>
    </xf>
    <xf numFmtId="0" fontId="2" fillId="17" borderId="5" xfId="0" applyFont="1" applyFill="1" applyBorder="1" applyAlignment="1">
      <alignment horizontal="center" vertical="center" textRotation="90" wrapText="1"/>
    </xf>
    <xf numFmtId="0" fontId="2" fillId="17" borderId="6" xfId="0" applyFont="1" applyFill="1" applyBorder="1" applyAlignment="1">
      <alignment horizontal="center" vertical="center" textRotation="90" wrapText="1"/>
    </xf>
    <xf numFmtId="0" fontId="2" fillId="17" borderId="7"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22" fillId="4" borderId="57" xfId="1" applyFont="1" applyFill="1" applyBorder="1" applyAlignment="1">
      <alignment horizontal="center" vertical="center" wrapText="1"/>
    </xf>
    <xf numFmtId="0" fontId="22"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65" xfId="1" applyFont="1" applyFill="1" applyBorder="1" applyAlignment="1">
      <alignment horizontal="center" vertical="center" wrapText="1"/>
    </xf>
    <xf numFmtId="0" fontId="4" fillId="15" borderId="5" xfId="0" applyFont="1" applyFill="1" applyBorder="1" applyAlignment="1">
      <alignment horizontal="center" vertical="center" textRotation="90" wrapText="1"/>
    </xf>
    <xf numFmtId="0" fontId="4" fillId="15" borderId="6" xfId="0" applyFont="1" applyFill="1" applyBorder="1" applyAlignment="1">
      <alignment horizontal="center" vertical="center" textRotation="90" wrapText="1"/>
    </xf>
    <xf numFmtId="0" fontId="4" fillId="15" borderId="7" xfId="0" applyFont="1" applyFill="1" applyBorder="1" applyAlignment="1">
      <alignment horizontal="center" vertical="center" textRotation="90" wrapText="1"/>
    </xf>
    <xf numFmtId="0" fontId="1" fillId="9" borderId="46"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4" xfId="0"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3" fillId="4" borderId="78" xfId="1" applyFont="1" applyFill="1" applyBorder="1" applyAlignment="1">
      <alignment horizontal="center" vertical="center" wrapText="1"/>
    </xf>
    <xf numFmtId="0" fontId="3" fillId="4" borderId="59" xfId="1" applyFont="1" applyFill="1" applyBorder="1" applyAlignment="1">
      <alignment horizontal="center" vertical="center" wrapText="1"/>
    </xf>
    <xf numFmtId="0" fontId="26" fillId="9" borderId="37" xfId="0" applyFont="1" applyFill="1" applyBorder="1" applyAlignment="1">
      <alignment horizontal="center" vertical="center" wrapText="1"/>
    </xf>
    <xf numFmtId="0" fontId="0" fillId="0" borderId="38" xfId="0"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4" borderId="7" xfId="0" applyFill="1" applyBorder="1" applyAlignment="1">
      <alignment horizontal="center" vertical="center" wrapText="1"/>
    </xf>
    <xf numFmtId="0" fontId="22" fillId="4" borderId="6" xfId="1" applyFont="1" applyFill="1" applyBorder="1" applyAlignment="1">
      <alignment horizontal="center" vertical="center" wrapText="1"/>
    </xf>
    <xf numFmtId="0" fontId="14" fillId="4" borderId="7"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0" fillId="4" borderId="0" xfId="0" applyFill="1" applyAlignment="1">
      <alignment horizontal="center" vertical="center" wrapText="1"/>
    </xf>
    <xf numFmtId="0" fontId="1" fillId="9" borderId="45" xfId="0" applyFont="1" applyFill="1" applyBorder="1" applyAlignment="1">
      <alignment horizontal="center" vertical="center" wrapText="1"/>
    </xf>
    <xf numFmtId="0" fontId="3" fillId="9" borderId="2" xfId="1" applyFont="1" applyFill="1" applyBorder="1" applyAlignment="1">
      <alignment horizontal="center" vertical="center" wrapText="1"/>
    </xf>
    <xf numFmtId="0" fontId="3" fillId="9" borderId="3" xfId="1" applyFont="1" applyFill="1" applyBorder="1" applyAlignment="1">
      <alignment horizontal="center" vertical="center" wrapText="1"/>
    </xf>
    <xf numFmtId="0" fontId="3" fillId="9" borderId="44" xfId="1" applyFont="1" applyFill="1" applyBorder="1" applyAlignment="1">
      <alignment horizontal="center" vertical="center" wrapText="1"/>
    </xf>
    <xf numFmtId="0" fontId="31" fillId="14" borderId="5" xfId="0" applyFont="1" applyFill="1" applyBorder="1" applyAlignment="1">
      <alignment horizontal="center" vertical="center" textRotation="90" wrapText="1"/>
    </xf>
    <xf numFmtId="0" fontId="31" fillId="14" borderId="6" xfId="0" applyFont="1" applyFill="1" applyBorder="1" applyAlignment="1">
      <alignment horizontal="center" vertical="center" textRotation="90" wrapText="1"/>
    </xf>
    <xf numFmtId="0" fontId="31" fillId="14" borderId="7" xfId="0" applyFont="1" applyFill="1" applyBorder="1" applyAlignment="1">
      <alignment horizontal="center" vertical="center" textRotation="90" wrapText="1"/>
    </xf>
    <xf numFmtId="0" fontId="31" fillId="18" borderId="17" xfId="0" applyFont="1" applyFill="1" applyBorder="1" applyAlignment="1">
      <alignment horizontal="center" vertical="center" textRotation="90" wrapText="1"/>
    </xf>
    <xf numFmtId="0" fontId="31" fillId="18" borderId="0" xfId="0" applyFont="1" applyFill="1" applyBorder="1" applyAlignment="1">
      <alignment horizontal="center" vertical="center" textRotation="90" wrapText="1"/>
    </xf>
    <xf numFmtId="0" fontId="31" fillId="18" borderId="18" xfId="0" applyFont="1" applyFill="1" applyBorder="1" applyAlignment="1">
      <alignment horizontal="center" vertical="center" textRotation="90" wrapText="1"/>
    </xf>
    <xf numFmtId="0" fontId="31" fillId="18" borderId="16" xfId="0" applyFont="1" applyFill="1" applyBorder="1" applyAlignment="1">
      <alignment horizontal="center" vertical="center" textRotation="90" wrapText="1"/>
    </xf>
    <xf numFmtId="0" fontId="31" fillId="18" borderId="33" xfId="0" applyFont="1" applyFill="1" applyBorder="1" applyAlignment="1">
      <alignment horizontal="center" vertical="center" textRotation="90" wrapText="1"/>
    </xf>
    <xf numFmtId="0" fontId="31" fillId="18" borderId="59" xfId="0" applyFont="1" applyFill="1" applyBorder="1" applyAlignment="1">
      <alignment horizontal="center" vertical="center" textRotation="90" wrapText="1"/>
    </xf>
    <xf numFmtId="0" fontId="7" fillId="10" borderId="7" xfId="0" applyFont="1" applyFill="1" applyBorder="1" applyAlignment="1">
      <alignment horizontal="center" vertical="center" textRotation="90" wrapText="1"/>
    </xf>
    <xf numFmtId="0" fontId="7" fillId="13" borderId="5" xfId="0" applyFont="1" applyFill="1" applyBorder="1" applyAlignment="1">
      <alignment horizontal="center" vertical="center" textRotation="90" wrapText="1"/>
    </xf>
    <xf numFmtId="0" fontId="7" fillId="13" borderId="6" xfId="0" applyFont="1" applyFill="1" applyBorder="1" applyAlignment="1">
      <alignment horizontal="center" vertical="center" textRotation="90" wrapText="1"/>
    </xf>
    <xf numFmtId="0" fontId="7" fillId="13" borderId="7" xfId="0" applyFont="1" applyFill="1" applyBorder="1" applyAlignment="1">
      <alignment horizontal="center" vertical="center" textRotation="90" wrapText="1"/>
    </xf>
    <xf numFmtId="0" fontId="1" fillId="0" borderId="34"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 fillId="3" borderId="21" xfId="1" applyFont="1" applyFill="1" applyBorder="1" applyAlignment="1">
      <alignment horizontal="center" vertical="center" wrapText="1"/>
    </xf>
    <xf numFmtId="0" fontId="1" fillId="3" borderId="12"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23"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 fillId="0" borderId="21" xfId="0" applyFont="1" applyBorder="1" applyAlignment="1">
      <alignment horizontal="center" vertical="center"/>
    </xf>
    <xf numFmtId="0" fontId="32" fillId="3" borderId="21" xfId="1" applyFont="1" applyFill="1" applyBorder="1" applyAlignment="1">
      <alignment horizontal="center" vertical="center" wrapText="1"/>
    </xf>
    <xf numFmtId="0" fontId="32" fillId="3" borderId="10" xfId="1" applyFont="1" applyFill="1" applyBorder="1" applyAlignment="1">
      <alignment horizontal="center" vertical="center" wrapText="1"/>
    </xf>
    <xf numFmtId="0" fontId="32" fillId="3" borderId="13" xfId="1" applyFont="1" applyFill="1" applyBorder="1" applyAlignment="1">
      <alignment horizontal="center" vertical="center" wrapText="1"/>
    </xf>
    <xf numFmtId="0" fontId="32" fillId="3" borderId="34" xfId="1" applyFont="1" applyFill="1" applyBorder="1" applyAlignment="1">
      <alignment horizontal="center" vertical="center" wrapText="1"/>
    </xf>
    <xf numFmtId="0" fontId="3" fillId="4" borderId="70" xfId="1" applyFont="1" applyFill="1" applyBorder="1" applyAlignment="1">
      <alignment horizontal="center" vertical="center" wrapText="1"/>
    </xf>
    <xf numFmtId="0" fontId="3" fillId="0" borderId="79" xfId="1" applyFont="1" applyFill="1" applyBorder="1" applyAlignment="1">
      <alignment horizontal="center" vertical="center" wrapText="1"/>
    </xf>
  </cellXfs>
  <cellStyles count="6">
    <cellStyle name="Good" xfId="2" builtinId="26" customBuiltin="1"/>
    <cellStyle name="Hyperlink" xfId="3" builtinId="8"/>
    <cellStyle name="Normal" xfId="0" builtinId="0"/>
    <cellStyle name="Normal 2" xfId="1"/>
    <cellStyle name="Percent" xfId="4" builtinId="5"/>
    <cellStyle name="Percent 2" xfId="5"/>
  </cellStyles>
  <dxfs count="0"/>
  <tableStyles count="0" defaultTableStyle="TableStyleMedium9" defaultPivotStyle="PivotStyleLight16"/>
  <colors>
    <mruColors>
      <color rgb="FF00CC66"/>
      <color rgb="FFFFFF99"/>
      <color rgb="FFFFFF66"/>
      <color rgb="FFFF5050"/>
      <color rgb="FFFFFFCC"/>
      <color rgb="FFF8FA94"/>
      <color rgb="FFFF9933"/>
      <color rgb="FF0066FF"/>
      <color rgb="FF33CC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0</xdr:row>
      <xdr:rowOff>31750</xdr:rowOff>
    </xdr:from>
    <xdr:to>
      <xdr:col>5</xdr:col>
      <xdr:colOff>3762375</xdr:colOff>
      <xdr:row>1</xdr:row>
      <xdr:rowOff>179475</xdr:rowOff>
    </xdr:to>
    <xdr:pic>
      <xdr:nvPicPr>
        <xdr:cNvPr id="38"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0375" y="31750"/>
          <a:ext cx="5619750" cy="97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schulz\AppData\Local\Microsoft\Windows\Temporary%20Internet%20Files\Content.Outlook\SKZEW8IK\TTI%20Scorecard%20to%20fill%20out%20%209-21-16%20MnDO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le1mic\AppData\Local\Microsoft\Windows\Temporary%20Internet%20Files\Content.Outlook\PTSLIG84\MGS_Scorecard%20to%20fill%20out%209-2-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schulz\AppData\Local\Microsoft\Windows\Temporary%20Internet%20Files\Content.Outlook\SKZEW8IK\Scorecard%20to%20fill%20out%209-2-16_MDOT%20respon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schulz\AppData\Local\Microsoft\Windows\Temporary%20Internet%20Files\Content.Outlook\SKZEW8IK\Copy%20of%20Scorecard%20to%20fill%20out%209-2-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schulz\AppData\Local\Microsoft\Windows\Temporary%20Internet%20Files\Content.Outlook\SKZEW8IK\Master_Scorecard_09-26-2016%20WA%20answers%20re-done-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DOT Non-Proprietary "/>
      <sheetName val="Sheet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DOT Non-Proprietary "/>
      <sheetName val="Sheet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DOT Non-Proprietary "/>
      <sheetName val="Sheet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DOT Non-Proprietary "/>
      <sheetName val="Sheet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DOT Non-Proprietary "/>
      <sheetName val="27 3-4&quot;"/>
      <sheetName val="27 3-4&quot; V2"/>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wsdot.wa.gov/publications/fulltext/Standards/english/PDF/C-1b.pdf" TargetMode="External"/><Relationship Id="rId117" Type="http://schemas.openxmlformats.org/officeDocument/2006/relationships/hyperlink" Target="http://www.wsdot.wa.gov/publications/fulltext/Standards/english/PDF/c02f_eng.pdf" TargetMode="External"/><Relationship Id="rId21" Type="http://schemas.openxmlformats.org/officeDocument/2006/relationships/hyperlink" Target="http://mwrsf.unl.edu/reportresult.php?reportId=109&amp;search-textbox=mgs" TargetMode="External"/><Relationship Id="rId42" Type="http://schemas.openxmlformats.org/officeDocument/2006/relationships/hyperlink" Target="http://wisconsindot.gov/rdwy/sdd/sd-14b42.pdf" TargetMode="External"/><Relationship Id="rId47" Type="http://schemas.openxmlformats.org/officeDocument/2006/relationships/hyperlink" Target="http://mwrsf.unl.edu/researchhub/files/Report159/TRP-03-83-99.pdf" TargetMode="External"/><Relationship Id="rId63" Type="http://schemas.openxmlformats.org/officeDocument/2006/relationships/hyperlink" Target="http://www.wsdot.wa.gov/publications/fulltext/Standards/english/PDF/C85.20-01_e.pdf" TargetMode="External"/><Relationship Id="rId68" Type="http://schemas.openxmlformats.org/officeDocument/2006/relationships/hyperlink" Target="http://dotapp7.dot.state.mn.us/edms/download?docId=1760788" TargetMode="External"/><Relationship Id="rId84" Type="http://schemas.openxmlformats.org/officeDocument/2006/relationships/hyperlink" Target="http://onlinepubs.trb.org/onlinepubs/nchrp/nchrp_w157.pdf" TargetMode="External"/><Relationship Id="rId89" Type="http://schemas.openxmlformats.org/officeDocument/2006/relationships/hyperlink" Target="http://d2dtl5nnlpfr0r.cloudfront.net/tti.tamu.edu/documents/TTI-2001-ID7720.pdf" TargetMode="External"/><Relationship Id="rId112" Type="http://schemas.openxmlformats.org/officeDocument/2006/relationships/hyperlink" Target="http://onlinepubs.trb.org/onlinepubs/nchrp/nchrp_w157.pdf" TargetMode="External"/><Relationship Id="rId16" Type="http://schemas.openxmlformats.org/officeDocument/2006/relationships/hyperlink" Target="http://wisconsindot.gov/rdwy/sdd/sd-14b42.pdf" TargetMode="External"/><Relationship Id="rId107" Type="http://schemas.openxmlformats.org/officeDocument/2006/relationships/hyperlink" Target="http://mwrsf.unl.edu/researchhub/files/Report162/TRP-03-139-04.pdf" TargetMode="External"/><Relationship Id="rId11" Type="http://schemas.openxmlformats.org/officeDocument/2006/relationships/hyperlink" Target="http://wisconsindot.gov/rdwy/sdd/sd-14b43.pdf" TargetMode="External"/><Relationship Id="rId32" Type="http://schemas.openxmlformats.org/officeDocument/2006/relationships/hyperlink" Target="http://mwrsf.unl.edu/researchhub/files/Report129/TRP-03-165-07.pdf" TargetMode="External"/><Relationship Id="rId37" Type="http://schemas.openxmlformats.org/officeDocument/2006/relationships/hyperlink" Target="http://wisconsindot.gov/rdwy/sdd/sd-14b42.pdf" TargetMode="External"/><Relationship Id="rId53" Type="http://schemas.openxmlformats.org/officeDocument/2006/relationships/hyperlink" Target="http://mwrsf.unl.edu/reportresult.php?reportId=144&amp;search-textbox=culvert" TargetMode="External"/><Relationship Id="rId58" Type="http://schemas.openxmlformats.org/officeDocument/2006/relationships/hyperlink" Target="http://wisconsindot.gov/rdwy/sdd/sd-14b25.pdf" TargetMode="External"/><Relationship Id="rId74" Type="http://schemas.openxmlformats.org/officeDocument/2006/relationships/hyperlink" Target="http://www.wsdot.wa.gov/publications/fulltext/Standards/english/PDF/C85.11-00_e.pdf" TargetMode="External"/><Relationship Id="rId79" Type="http://schemas.openxmlformats.org/officeDocument/2006/relationships/hyperlink" Target="http://safety.fhwa.dot.gov/roadway_dept/policy_guide/road_hardware/barriers/pdf/b212.pdf" TargetMode="External"/><Relationship Id="rId102" Type="http://schemas.openxmlformats.org/officeDocument/2006/relationships/hyperlink" Target="http://www.roadsidepooledfund.org/files/2012/02/405160-23-2-box-culvert-rev2.pdf" TargetMode="External"/><Relationship Id="rId123" Type="http://schemas.openxmlformats.org/officeDocument/2006/relationships/hyperlink" Target="http://mwrsf.unl.edu/researchhub/files/Report144/TRP-03-114-02.pdf" TargetMode="External"/><Relationship Id="rId128" Type="http://schemas.openxmlformats.org/officeDocument/2006/relationships/hyperlink" Target="http://safety.fhwa.dot.gov/roadway_dept/policy_guide/road_hardware/barriers/pdf/b204.pdf" TargetMode="External"/><Relationship Id="rId5" Type="http://schemas.openxmlformats.org/officeDocument/2006/relationships/hyperlink" Target="http://safety.fhwa.dot.gov/roadway_dept/policy_guide/road_hardware/barriers/pdf/b64.pdf" TargetMode="External"/><Relationship Id="rId90" Type="http://schemas.openxmlformats.org/officeDocument/2006/relationships/hyperlink" Target="http://safety.fhwa.dot.gov/roadway_dept/policy_guide/road_hardware/barriers/pdf/b209.pdf" TargetMode="External"/><Relationship Id="rId95" Type="http://schemas.openxmlformats.org/officeDocument/2006/relationships/hyperlink" Target="http://mwrsf.unl.edu/researchhub/files/Report9/TRP-03-262-12.pdf" TargetMode="External"/><Relationship Id="rId19" Type="http://schemas.openxmlformats.org/officeDocument/2006/relationships/hyperlink" Target="http://mwrsf.unl.edu/reportresult.php?reportId=317&amp;search-textbox=mgs" TargetMode="External"/><Relationship Id="rId14" Type="http://schemas.openxmlformats.org/officeDocument/2006/relationships/hyperlink" Target="http://mwrsf.unl.edu/researchhub/files/Report129/TRP-03-165-07.pdf" TargetMode="External"/><Relationship Id="rId22" Type="http://schemas.openxmlformats.org/officeDocument/2006/relationships/hyperlink" Target="http://dotapp7.dot.state.mn.us/edms/download?docId=1752293" TargetMode="External"/><Relationship Id="rId27" Type="http://schemas.openxmlformats.org/officeDocument/2006/relationships/hyperlink" Target="http://www.wsdot.wa.gov/publications/fulltext/Standards/english/PDF/C-1b.pdf" TargetMode="External"/><Relationship Id="rId30" Type="http://schemas.openxmlformats.org/officeDocument/2006/relationships/hyperlink" Target="http://www.wsdot.wa.gov/publications/fulltext/Standards/english/PDF/c01_e.pdf" TargetMode="External"/><Relationship Id="rId35" Type="http://schemas.openxmlformats.org/officeDocument/2006/relationships/hyperlink" Target="http://dotapp7.dot.state.mn.us/edms/download?docId=1752283" TargetMode="External"/><Relationship Id="rId43" Type="http://schemas.openxmlformats.org/officeDocument/2006/relationships/hyperlink" Target="http://wisconsindot.gov/rdwy/sdd/sd-14b42.pdf" TargetMode="External"/><Relationship Id="rId48" Type="http://schemas.openxmlformats.org/officeDocument/2006/relationships/hyperlink" Target="http://mwrsf.unl.edu/researchhub/files/Report153/TRP-03-105-00.pdf" TargetMode="External"/><Relationship Id="rId56" Type="http://schemas.openxmlformats.org/officeDocument/2006/relationships/hyperlink" Target="http://www.wsdot.wa.gov/publications/fulltext/Standards/english/PDF/c02k_e.pdf" TargetMode="External"/><Relationship Id="rId64" Type="http://schemas.openxmlformats.org/officeDocument/2006/relationships/hyperlink" Target="http://www.wsdot.wa.gov/publications/fulltext/Standards/english/PDF/C85.14-01_e.pdf" TargetMode="External"/><Relationship Id="rId69" Type="http://schemas.openxmlformats.org/officeDocument/2006/relationships/hyperlink" Target="http://dotapp7.dot.state.mn.us/edms/download?docId=1760790" TargetMode="External"/><Relationship Id="rId77" Type="http://schemas.openxmlformats.org/officeDocument/2006/relationships/hyperlink" Target="http://www.wsdot.wa.gov/publications/fulltext/Standards/english/PDF/c01_e.pdf" TargetMode="External"/><Relationship Id="rId100" Type="http://schemas.openxmlformats.org/officeDocument/2006/relationships/hyperlink" Target="http://www.roadsidepooledfund.org/files/2011/01/TR-No-405160-20-railonslopeRev2.pdf" TargetMode="External"/><Relationship Id="rId105" Type="http://schemas.openxmlformats.org/officeDocument/2006/relationships/hyperlink" Target="http://mwrsf.unl.edu/researchhub/files/Report92/TRP-03-191-08.pdf" TargetMode="External"/><Relationship Id="rId113" Type="http://schemas.openxmlformats.org/officeDocument/2006/relationships/hyperlink" Target="http://wisconsindot.gov/rdwy/sdd/sd-14b42.pdf" TargetMode="External"/><Relationship Id="rId118" Type="http://schemas.openxmlformats.org/officeDocument/2006/relationships/hyperlink" Target="http://www.wsdot.wa.gov/publications/fulltext/Standards/english/PDF/c02g_eng.pdf" TargetMode="External"/><Relationship Id="rId126" Type="http://schemas.openxmlformats.org/officeDocument/2006/relationships/hyperlink" Target="http://safety.fhwa.dot.gov/roadway_dept/policy_guide/road_hardware/barriers/pdf/b189.pdf" TargetMode="External"/><Relationship Id="rId8" Type="http://schemas.openxmlformats.org/officeDocument/2006/relationships/hyperlink" Target="http://dotapp7.dot.state.mn.us/edms/download?docId=1760786" TargetMode="External"/><Relationship Id="rId51" Type="http://schemas.openxmlformats.org/officeDocument/2006/relationships/hyperlink" Target="http://www.wsdot.wa.gov/publications/fulltext/Standards/english/PDF/c10_e.pdf" TargetMode="External"/><Relationship Id="rId72" Type="http://schemas.openxmlformats.org/officeDocument/2006/relationships/hyperlink" Target="http://www.wsdot.wa.gov/publications/fulltext/Standards/english/PDF/C85.18-01_e.pdf" TargetMode="External"/><Relationship Id="rId80" Type="http://schemas.openxmlformats.org/officeDocument/2006/relationships/hyperlink" Target="http://safety.fhwa.dot.gov/roadway_dept/policy_guide/road_hardware/barriers/pdf/b240.pdf" TargetMode="External"/><Relationship Id="rId85" Type="http://schemas.openxmlformats.org/officeDocument/2006/relationships/hyperlink" Target="http://mwrsf.unl.edu/researchhub/files/Report139/TRP-03-169-06.pdf" TargetMode="External"/><Relationship Id="rId93" Type="http://schemas.openxmlformats.org/officeDocument/2006/relationships/hyperlink" Target="http://safety.fhwa.dot.gov/roadway_dept/policy_guide/road_hardware/barriers/pdf/b-75.pdf" TargetMode="External"/><Relationship Id="rId98" Type="http://schemas.openxmlformats.org/officeDocument/2006/relationships/hyperlink" Target="http://mwrsf.unl.edu/researchhub/files/Report125/TRP-03-179-07.pdf" TargetMode="External"/><Relationship Id="rId121" Type="http://schemas.openxmlformats.org/officeDocument/2006/relationships/hyperlink" Target="http://onlinepubs.trb.org/Onlinepubs/trr/1992/1367/1367-006.pdf" TargetMode="External"/><Relationship Id="rId3" Type="http://schemas.openxmlformats.org/officeDocument/2006/relationships/hyperlink" Target="http://www.wsdot.wa.gov/publications/fulltext/Standards/english/PDF/C80.40-01_e.pdf" TargetMode="External"/><Relationship Id="rId12" Type="http://schemas.openxmlformats.org/officeDocument/2006/relationships/hyperlink" Target="http://mwrsf.unl.edu/reportresult.php?reportId=317&amp;search-textbox=mgs" TargetMode="External"/><Relationship Id="rId17" Type="http://schemas.openxmlformats.org/officeDocument/2006/relationships/hyperlink" Target="http://mwrsf.unl.edu/reportresult.php?reportId=109&amp;search-textbox=mgs" TargetMode="External"/><Relationship Id="rId25" Type="http://schemas.openxmlformats.org/officeDocument/2006/relationships/hyperlink" Target="http://www.wsdot.wa.gov/publications/fulltext/Standards/english/PDF/C-1b.pdf" TargetMode="External"/><Relationship Id="rId33" Type="http://schemas.openxmlformats.org/officeDocument/2006/relationships/hyperlink" Target="http://wisconsindot.gov/rdwy/sdd/sd-14b42.pdf" TargetMode="External"/><Relationship Id="rId38" Type="http://schemas.openxmlformats.org/officeDocument/2006/relationships/hyperlink" Target="http://wisconsindot.gov/rdwy/sdd/sd-14b42.pdf" TargetMode="External"/><Relationship Id="rId46" Type="http://schemas.openxmlformats.org/officeDocument/2006/relationships/hyperlink" Target="http://mwrsf.unl.edu/researchhub/files/Report129/TRP-03-165-07.pdf" TargetMode="External"/><Relationship Id="rId59" Type="http://schemas.openxmlformats.org/officeDocument/2006/relationships/hyperlink" Target="http://www.wsdot.wa.gov/publications/fulltext/Standards/english/PDF/c10_e.pdf" TargetMode="External"/><Relationship Id="rId67" Type="http://schemas.openxmlformats.org/officeDocument/2006/relationships/hyperlink" Target="http://wisconsindot.gov/rdwy/sdd/sd-14b32.pdf" TargetMode="External"/><Relationship Id="rId103" Type="http://schemas.openxmlformats.org/officeDocument/2006/relationships/hyperlink" Target="https://www.roadsidepooledfund.org/files/2014/10/TRNo602921-1-Final.pdf" TargetMode="External"/><Relationship Id="rId108" Type="http://schemas.openxmlformats.org/officeDocument/2006/relationships/hyperlink" Target="http://onlinepubs.trb.org/onlinepubs/nchrp/nchrp_w157.pdf" TargetMode="External"/><Relationship Id="rId116" Type="http://schemas.openxmlformats.org/officeDocument/2006/relationships/hyperlink" Target="http://safety.fhwa.dot.gov/roadway_dept/policy_guide/road_hardware/barriers/pdf/b64.pdf" TargetMode="External"/><Relationship Id="rId124" Type="http://schemas.openxmlformats.org/officeDocument/2006/relationships/hyperlink" Target="http://mwrsf.unl.edu/researchhub/files/Report282/TRP-03-272-13.pdf" TargetMode="External"/><Relationship Id="rId129" Type="http://schemas.openxmlformats.org/officeDocument/2006/relationships/hyperlink" Target="http://d2dtl5nnlpfr0r.cloudfront.net/tti.tamu.edu/documents/9-1002-12-8.pdf" TargetMode="External"/><Relationship Id="rId20" Type="http://schemas.openxmlformats.org/officeDocument/2006/relationships/hyperlink" Target="http://mwrsf.unl.edu/reportresult.php?reportId=301&amp;search-textbox=mgs" TargetMode="External"/><Relationship Id="rId41" Type="http://schemas.openxmlformats.org/officeDocument/2006/relationships/hyperlink" Target="http://wisconsindot.gov/rdwy/sdd/sd-14b42.pdf" TargetMode="External"/><Relationship Id="rId54" Type="http://schemas.openxmlformats.org/officeDocument/2006/relationships/hyperlink" Target="http://wisconsindot.gov/rdwy/sdd/sd-14b51.pdf" TargetMode="External"/><Relationship Id="rId62" Type="http://schemas.openxmlformats.org/officeDocument/2006/relationships/hyperlink" Target="http://www.wsdot.wa.gov/publications/fulltext/Standards/english/PDF/c01_e.pdf" TargetMode="External"/><Relationship Id="rId70" Type="http://schemas.openxmlformats.org/officeDocument/2006/relationships/hyperlink" Target="http://dotapp7.dot.state.mn.us/edms/download?docId=1760790" TargetMode="External"/><Relationship Id="rId75" Type="http://schemas.openxmlformats.org/officeDocument/2006/relationships/hyperlink" Target="http://safety.fhwa.dot.gov/roadway_dept/policy_guide/road_hardware/barriers/pdf/b64.pdf" TargetMode="External"/><Relationship Id="rId83" Type="http://schemas.openxmlformats.org/officeDocument/2006/relationships/hyperlink" Target="http://safety.fhwa.dot.gov/roadway_dept/policy_guide/road_hardware/barriers/pdf/b211.pdf" TargetMode="External"/><Relationship Id="rId88" Type="http://schemas.openxmlformats.org/officeDocument/2006/relationships/hyperlink" Target="http://mwrsf.unl.edu/researchhub/files/Report132/TRP-03-99-00.pdf" TargetMode="External"/><Relationship Id="rId91" Type="http://schemas.openxmlformats.org/officeDocument/2006/relationships/hyperlink" Target="http://d2dtl5nnlpfr0r.cloudfront.net/tti.tamu.edu/documents/0-4162-2.pdf" TargetMode="External"/><Relationship Id="rId96" Type="http://schemas.openxmlformats.org/officeDocument/2006/relationships/hyperlink" Target="http://mwrsf.unl.edu/researchhub/files/Report41/TRP-03-241-11.pdf" TargetMode="External"/><Relationship Id="rId111" Type="http://schemas.openxmlformats.org/officeDocument/2006/relationships/hyperlink" Target="http://safety.fhwa.dot.gov/roadway_dept/policy_guide/road_hardware/barriers/pdf/b19.pdf" TargetMode="External"/><Relationship Id="rId1" Type="http://schemas.openxmlformats.org/officeDocument/2006/relationships/hyperlink" Target="http://www.wsdot.wa.gov/publications/fulltext/Standards/english/PDF/c02p_eng.pdf" TargetMode="External"/><Relationship Id="rId6" Type="http://schemas.openxmlformats.org/officeDocument/2006/relationships/hyperlink" Target="http://mwrsf.unl.edu/reportresult.php?reportId=288&amp;search-textbox=short%20radiu" TargetMode="External"/><Relationship Id="rId15" Type="http://schemas.openxmlformats.org/officeDocument/2006/relationships/hyperlink" Target="http://mwrsf.unl.edu/reportresult.php?reportId=288&amp;search-textbox=short%20radiu" TargetMode="External"/><Relationship Id="rId23" Type="http://schemas.openxmlformats.org/officeDocument/2006/relationships/hyperlink" Target="http://dotapp7.dot.state.mn.us/edms/download?docId=1752283" TargetMode="External"/><Relationship Id="rId28" Type="http://schemas.openxmlformats.org/officeDocument/2006/relationships/hyperlink" Target="http://www.wsdot.wa.gov/publications/fulltext/Standards/english/PDF/c07_e.pdf" TargetMode="External"/><Relationship Id="rId36" Type="http://schemas.openxmlformats.org/officeDocument/2006/relationships/hyperlink" Target="http://wisconsindot.gov/rdwy/sdd/sd-14b42.pdf" TargetMode="External"/><Relationship Id="rId49" Type="http://schemas.openxmlformats.org/officeDocument/2006/relationships/hyperlink" Target="http://www.wsdot.wa.gov/publications/fulltext/Standards/english/PDF/c01c_eng.pdf" TargetMode="External"/><Relationship Id="rId57" Type="http://schemas.openxmlformats.org/officeDocument/2006/relationships/hyperlink" Target="http://mwrsf.unl.edu/reportresult.php?reportId=265&amp;search-textbox=long%20span" TargetMode="External"/><Relationship Id="rId106" Type="http://schemas.openxmlformats.org/officeDocument/2006/relationships/hyperlink" Target="http://mwrsf.unl.edu/researchhub/files/Report92/TRP-03-191-08.pdf" TargetMode="External"/><Relationship Id="rId114" Type="http://schemas.openxmlformats.org/officeDocument/2006/relationships/hyperlink" Target="http://mwrsf.unl.edu/researchhub/files/Report162/TRP-03-139-04.pdf" TargetMode="External"/><Relationship Id="rId119" Type="http://schemas.openxmlformats.org/officeDocument/2006/relationships/hyperlink" Target="http://www.wsdot.wa.gov/publications/fulltext/Standards/english/PDF/c01_e.pdf" TargetMode="External"/><Relationship Id="rId127" Type="http://schemas.openxmlformats.org/officeDocument/2006/relationships/hyperlink" Target="http://onlinepubs.trb.org/onlinepubs/nchrp/nchrp_w157.pdf" TargetMode="External"/><Relationship Id="rId10" Type="http://schemas.openxmlformats.org/officeDocument/2006/relationships/hyperlink" Target="http://www.wsdot.wa.gov/publications/fulltext/Standards/english/PDF/C20.40-05_e.pdf" TargetMode="External"/><Relationship Id="rId31" Type="http://schemas.openxmlformats.org/officeDocument/2006/relationships/hyperlink" Target="http://www.wsdot.wa.gov/publications/fulltext/Standards/english/PDF/c20.10-03_e.pdf" TargetMode="External"/><Relationship Id="rId44" Type="http://schemas.openxmlformats.org/officeDocument/2006/relationships/hyperlink" Target="http://wisconsindot.gov/rdwy/sdd/sd-14b42.pdf" TargetMode="External"/><Relationship Id="rId52" Type="http://schemas.openxmlformats.org/officeDocument/2006/relationships/hyperlink" Target="http://www.wsdot.wa.gov/publications/fulltext/Standards/english/PDF/c02o_eng.pdf" TargetMode="External"/><Relationship Id="rId60" Type="http://schemas.openxmlformats.org/officeDocument/2006/relationships/hyperlink" Target="http://www.wsdot.wa.gov/publications/fulltext/Standards/english/PDF/c02n_eng.pdf" TargetMode="External"/><Relationship Id="rId65" Type="http://schemas.openxmlformats.org/officeDocument/2006/relationships/hyperlink" Target="http://www.wsdot.wa.gov/publications/fulltext/Standards/english/PDF/C85.15-01_e.pdf" TargetMode="External"/><Relationship Id="rId73" Type="http://schemas.openxmlformats.org/officeDocument/2006/relationships/hyperlink" Target="http://www.wsdot.wa.gov/publications/fulltext/Standards/english/PDF/C85.16-01_e.pdf" TargetMode="External"/><Relationship Id="rId78" Type="http://schemas.openxmlformats.org/officeDocument/2006/relationships/hyperlink" Target="http://www.wsdot.wa.gov/publications/fulltext/Standards/english/PDF/C20.45-01_e.pdf" TargetMode="External"/><Relationship Id="rId81" Type="http://schemas.openxmlformats.org/officeDocument/2006/relationships/hyperlink" Target="http://safety.fhwa.dot.gov/roadway_dept/policy_guide/road_hardware/barriers/pdf/b243.pdf" TargetMode="External"/><Relationship Id="rId86" Type="http://schemas.openxmlformats.org/officeDocument/2006/relationships/hyperlink" Target="http://d2dtl5nnlpfr0r.cloudfront.net/tti.tamu.edu/documents/3963-S.pdf" TargetMode="External"/><Relationship Id="rId94" Type="http://schemas.openxmlformats.org/officeDocument/2006/relationships/hyperlink" Target="http://d2dtl5nnlpfr0r.cloudfront.net/tti.tamu.edu/documents/9-1002-4.pdf" TargetMode="External"/><Relationship Id="rId99" Type="http://schemas.openxmlformats.org/officeDocument/2006/relationships/hyperlink" Target="http://mwrsf.unl.edu/researchhub/files/Report57/TRP-03-185-10.pdf" TargetMode="External"/><Relationship Id="rId101" Type="http://schemas.openxmlformats.org/officeDocument/2006/relationships/hyperlink" Target="http://mwrsf.unl.edu/researchhub/files/Report81/TRP-03-188-08.pdf" TargetMode="External"/><Relationship Id="rId122" Type="http://schemas.openxmlformats.org/officeDocument/2006/relationships/hyperlink" Target="http://mwrsf.unl.edu/researchhub/files/Report265/TRP-03-88-99.pdf" TargetMode="External"/><Relationship Id="rId130" Type="http://schemas.openxmlformats.org/officeDocument/2006/relationships/printerSettings" Target="../printerSettings/printerSettings1.bin"/><Relationship Id="rId4" Type="http://schemas.openxmlformats.org/officeDocument/2006/relationships/hyperlink" Target="http://safety.fhwa.dot.gov/roadway_dept/policy_guide/road_hardware/barriers/pdf/b64.pdf" TargetMode="External"/><Relationship Id="rId9" Type="http://schemas.openxmlformats.org/officeDocument/2006/relationships/hyperlink" Target="http://dotapp7.dot.state.mn.us/edms/download?docId=1760786" TargetMode="External"/><Relationship Id="rId13" Type="http://schemas.openxmlformats.org/officeDocument/2006/relationships/hyperlink" Target="http://mwrsf.unl.edu/reportresult.php?reportId=301&amp;search-textbox=mgs" TargetMode="External"/><Relationship Id="rId18" Type="http://schemas.openxmlformats.org/officeDocument/2006/relationships/hyperlink" Target="http://wisconsindot.gov/rdwy/sdd/sd-14b43.pdf" TargetMode="External"/><Relationship Id="rId39" Type="http://schemas.openxmlformats.org/officeDocument/2006/relationships/hyperlink" Target="http://dotapp7.dot.state.mn.us/edms/download?docId=1752283" TargetMode="External"/><Relationship Id="rId109" Type="http://schemas.openxmlformats.org/officeDocument/2006/relationships/hyperlink" Target="http://guides.roadsafellc.com/Documents/SGM10a/Drawings/sgm10a-b.pdf" TargetMode="External"/><Relationship Id="rId34" Type="http://schemas.openxmlformats.org/officeDocument/2006/relationships/hyperlink" Target="http://dotapp7.dot.state.mn.us/edms/download?docId=1752283" TargetMode="External"/><Relationship Id="rId50" Type="http://schemas.openxmlformats.org/officeDocument/2006/relationships/hyperlink" Target="http://www.wsdot.wa.gov/publications/fulltext/Standards/english/PDF/c01_e.pdf" TargetMode="External"/><Relationship Id="rId55" Type="http://schemas.openxmlformats.org/officeDocument/2006/relationships/hyperlink" Target="http://mwrsf.unl.edu/reportresult.php?reportId=265&amp;search-textbox=long%20span" TargetMode="External"/><Relationship Id="rId76" Type="http://schemas.openxmlformats.org/officeDocument/2006/relationships/hyperlink" Target="http://www.wsdot.wa.gov/publications/fulltext/Standards/english/PDF/c01_e.pdf" TargetMode="External"/><Relationship Id="rId97" Type="http://schemas.openxmlformats.org/officeDocument/2006/relationships/hyperlink" Target="http://mwrsf.unl.edu/researchhub/files/Report125/TRP-03-179-07.pdf" TargetMode="External"/><Relationship Id="rId104" Type="http://schemas.openxmlformats.org/officeDocument/2006/relationships/hyperlink" Target="http://mwrsf.unl.edu/researchhub/files/Report92/TRP-03-191-08.pdf" TargetMode="External"/><Relationship Id="rId120" Type="http://schemas.openxmlformats.org/officeDocument/2006/relationships/hyperlink" Target="http://onlinepubs.trb.org/Onlinepubs/trr/1992/1367/1367-006.pdf" TargetMode="External"/><Relationship Id="rId125" Type="http://schemas.openxmlformats.org/officeDocument/2006/relationships/hyperlink" Target="http://mwrsf.unl.edu/researchhub/files/Report109/TRP-03-187-07.pdf" TargetMode="External"/><Relationship Id="rId7" Type="http://schemas.openxmlformats.org/officeDocument/2006/relationships/hyperlink" Target="http://dotapp7.dot.state.mn.us/edms/download?docId=1760786" TargetMode="External"/><Relationship Id="rId71" Type="http://schemas.openxmlformats.org/officeDocument/2006/relationships/hyperlink" Target="http://dotapp7.dot.state.mn.us/edms/download?docId=1760790" TargetMode="External"/><Relationship Id="rId92" Type="http://schemas.openxmlformats.org/officeDocument/2006/relationships/hyperlink" Target="http://d2dtl5nnlpfr0r.cloudfront.net/tti.tamu.edu/documents/0-4162-2.pdf" TargetMode="External"/><Relationship Id="rId2" Type="http://schemas.openxmlformats.org/officeDocument/2006/relationships/hyperlink" Target="http://www.wsdot.wa.gov/publications/fulltext/Standards/english/PDF/C80.10-01_e.pdf" TargetMode="External"/><Relationship Id="rId29" Type="http://schemas.openxmlformats.org/officeDocument/2006/relationships/hyperlink" Target="http://mwrsf.unl.edu/reportresult.php?reportId=288&amp;search-textbox=short%20radiu" TargetMode="External"/><Relationship Id="rId24" Type="http://schemas.openxmlformats.org/officeDocument/2006/relationships/hyperlink" Target="http://dotapp7.dot.state.mn.us/edms/download?docId=1752293" TargetMode="External"/><Relationship Id="rId40" Type="http://schemas.openxmlformats.org/officeDocument/2006/relationships/hyperlink" Target="http://dotapp7.dot.state.mn.us/edms/download?docId=1752283" TargetMode="External"/><Relationship Id="rId45" Type="http://schemas.openxmlformats.org/officeDocument/2006/relationships/hyperlink" Target="http://wisconsindot.gov/rdwy/sdd/sd-14b15.pdf" TargetMode="External"/><Relationship Id="rId66" Type="http://schemas.openxmlformats.org/officeDocument/2006/relationships/hyperlink" Target="http://www.wsdot.wa.gov/publications/fulltext/Standards/english/PDF/C85.10-00_e.pdf" TargetMode="External"/><Relationship Id="rId87" Type="http://schemas.openxmlformats.org/officeDocument/2006/relationships/hyperlink" Target="http://mwrsf.unl.edu/researchhub/files/Report138/TRP-03-170-06.pdf" TargetMode="External"/><Relationship Id="rId110" Type="http://schemas.openxmlformats.org/officeDocument/2006/relationships/hyperlink" Target="http://guides.roadsafellc.com/Documents/SGM10a/Drawings/sgm10a-b.pdf" TargetMode="External"/><Relationship Id="rId115" Type="http://schemas.openxmlformats.org/officeDocument/2006/relationships/hyperlink" Target="http://safety.fhwa.dot.gov/roadway_dept/policy_guide/road_hardware/barriers/pdf/b230a.pdf" TargetMode="External"/><Relationship Id="rId131" Type="http://schemas.openxmlformats.org/officeDocument/2006/relationships/drawing" Target="../drawings/drawing1.xml"/><Relationship Id="rId61" Type="http://schemas.openxmlformats.org/officeDocument/2006/relationships/hyperlink" Target="http://mwrsf.unl.edu/reportresult.php?reportId=265&amp;search-textbox=long%20span" TargetMode="External"/><Relationship Id="rId82" Type="http://schemas.openxmlformats.org/officeDocument/2006/relationships/hyperlink" Target="http://safety.fhwa.dot.gov/roadway_dept/policy_guide/road_hardware/barriers/pdf/b2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048576"/>
  <sheetViews>
    <sheetView tabSelected="1" zoomScale="60" zoomScaleNormal="60" zoomScaleSheetLayoutView="70" zoomScalePageLayoutView="70" workbookViewId="0">
      <pane xSplit="8" ySplit="3" topLeftCell="CE4" activePane="bottomRight" state="frozen"/>
      <selection pane="topRight" activeCell="H1" sqref="H1"/>
      <selection pane="bottomLeft" activeCell="A4" sqref="A4"/>
      <selection pane="bottomRight" activeCell="BI11" sqref="BI11"/>
    </sheetView>
  </sheetViews>
  <sheetFormatPr defaultRowHeight="15" x14ac:dyDescent="0.2"/>
  <cols>
    <col min="1" max="1" width="6.7109375" style="194" customWidth="1"/>
    <col min="2" max="2" width="7.5703125" style="194" customWidth="1"/>
    <col min="3" max="3" width="5.7109375" style="194" customWidth="1"/>
    <col min="4" max="5" width="7.28515625" style="194" customWidth="1"/>
    <col min="6" max="6" width="62.42578125" style="194" customWidth="1"/>
    <col min="7" max="7" width="40.28515625" style="189" hidden="1" customWidth="1"/>
    <col min="8" max="8" width="16.5703125" style="189" hidden="1" customWidth="1"/>
    <col min="9" max="9" width="40.5703125" style="189" hidden="1" customWidth="1"/>
    <col min="10" max="10" width="15.140625" style="189" customWidth="1"/>
    <col min="11" max="11" width="19.5703125" style="189" customWidth="1"/>
    <col min="12" max="12" width="8.140625" style="190" customWidth="1"/>
    <col min="13" max="13" width="29.140625" style="537" customWidth="1"/>
    <col min="14" max="16" width="20.42578125" style="330" hidden="1" customWidth="1"/>
    <col min="17" max="17" width="1.28515625" style="189" customWidth="1"/>
    <col min="18" max="19" width="27.85546875" style="189" hidden="1" customWidth="1"/>
    <col min="20" max="20" width="24.85546875" style="189" customWidth="1"/>
    <col min="21" max="21" width="1.5703125" style="189" customWidth="1"/>
    <col min="22" max="22" width="5.7109375" style="189" customWidth="1"/>
    <col min="23" max="23" width="5.7109375" style="189" hidden="1" customWidth="1"/>
    <col min="24" max="24" width="5.7109375" style="189" customWidth="1"/>
    <col min="25" max="25" width="5.7109375" style="189" hidden="1" customWidth="1"/>
    <col min="26" max="26" width="5.7109375" style="189" customWidth="1"/>
    <col min="27" max="27" width="5.7109375" style="189" hidden="1" customWidth="1"/>
    <col min="28" max="28" width="5.7109375" style="189" customWidth="1"/>
    <col min="29" max="29" width="5.7109375" style="189" hidden="1" customWidth="1"/>
    <col min="30" max="30" width="5.7109375" style="189" customWidth="1"/>
    <col min="31" max="31" width="5.7109375" style="189" hidden="1" customWidth="1"/>
    <col min="32" max="32" width="5.7109375" style="189" customWidth="1"/>
    <col min="33" max="33" width="5.7109375" style="189" hidden="1" customWidth="1"/>
    <col min="34" max="34" width="5.7109375" style="189" customWidth="1"/>
    <col min="35" max="35" width="5.7109375" style="189" hidden="1" customWidth="1"/>
    <col min="36" max="36" width="5.7109375" style="189" customWidth="1"/>
    <col min="37" max="37" width="26.5703125" style="189" hidden="1" customWidth="1"/>
    <col min="38" max="38" width="5.7109375" style="189" customWidth="1"/>
    <col min="39" max="39" width="5.7109375" style="189" hidden="1" customWidth="1"/>
    <col min="40" max="40" width="5.7109375" style="189" customWidth="1"/>
    <col min="41" max="41" width="5.7109375" style="189" hidden="1" customWidth="1"/>
    <col min="42" max="42" width="5.7109375" style="189" customWidth="1"/>
    <col min="43" max="43" width="5.7109375" style="189" hidden="1" customWidth="1"/>
    <col min="44" max="44" width="5.7109375" style="189" customWidth="1"/>
    <col min="45" max="45" width="5.7109375" style="189" hidden="1" customWidth="1"/>
    <col min="46" max="46" width="5.7109375" style="189" customWidth="1"/>
    <col min="47" max="47" width="37" style="189" hidden="1" customWidth="1"/>
    <col min="48" max="48" width="5.7109375" style="189" customWidth="1"/>
    <col min="49" max="49" width="5.7109375" style="189" hidden="1" customWidth="1"/>
    <col min="50" max="50" width="5.7109375" style="189" customWidth="1"/>
    <col min="51" max="51" width="5.7109375" style="189" hidden="1" customWidth="1"/>
    <col min="52" max="52" width="5.7109375" style="189" customWidth="1"/>
    <col min="53" max="53" width="35.28515625" style="189" hidden="1" customWidth="1"/>
    <col min="54" max="54" width="5.7109375" style="189" customWidth="1"/>
    <col min="55" max="55" width="26.5703125" style="189" hidden="1" customWidth="1"/>
    <col min="56" max="56" width="3.42578125" style="189" customWidth="1"/>
    <col min="57" max="57" width="58.5703125" style="189" customWidth="1"/>
    <col min="58" max="59" width="7.42578125" style="189" customWidth="1"/>
    <col min="60" max="61" width="59.5703125" style="189" customWidth="1"/>
    <col min="62" max="62" width="76.5703125" style="189" bestFit="1" customWidth="1"/>
    <col min="63" max="63" width="15.140625" style="189" bestFit="1" customWidth="1"/>
    <col min="64" max="64" width="14.7109375" style="189" bestFit="1" customWidth="1"/>
    <col min="65" max="65" width="14.85546875" style="189" bestFit="1" customWidth="1"/>
    <col min="66" max="66" width="26.28515625" style="189" customWidth="1"/>
    <col min="67" max="67" width="14.85546875" style="189" bestFit="1" customWidth="1"/>
    <col min="68" max="68" width="9.7109375" style="189" bestFit="1" customWidth="1"/>
    <col min="69" max="69" width="79.42578125" style="189" bestFit="1" customWidth="1"/>
    <col min="70" max="70" width="25.5703125" style="189" bestFit="1" customWidth="1"/>
    <col min="71" max="71" width="15.140625" style="189" bestFit="1" customWidth="1"/>
    <col min="72" max="72" width="14.7109375" style="189" bestFit="1" customWidth="1"/>
    <col min="73" max="73" width="14.85546875" style="189" bestFit="1" customWidth="1"/>
    <col min="74" max="74" width="26.28515625" style="189" customWidth="1"/>
    <col min="75" max="75" width="14.85546875" style="189" bestFit="1" customWidth="1"/>
    <col min="76" max="76" width="9.7109375" style="189" bestFit="1" customWidth="1"/>
    <col min="77" max="77" width="79.42578125" style="189" bestFit="1" customWidth="1"/>
    <col min="78" max="81" width="7.42578125" style="189" customWidth="1"/>
    <col min="82" max="82" width="12.140625" style="189" customWidth="1"/>
    <col min="83" max="83" width="74.28515625" style="189" customWidth="1"/>
    <col min="84" max="84" width="48.85546875" style="189" customWidth="1"/>
    <col min="85" max="85" width="29.140625" style="189" customWidth="1"/>
    <col min="86" max="86" width="26.5703125" style="189" customWidth="1"/>
    <col min="87" max="89" width="17.7109375" style="189" customWidth="1"/>
    <col min="90" max="90" width="38" style="189" customWidth="1"/>
    <col min="91" max="91" width="7.42578125" style="189" customWidth="1"/>
    <col min="92" max="92" width="4.5703125" style="189" customWidth="1"/>
    <col min="93" max="93" width="1.85546875" style="189" customWidth="1"/>
    <col min="94" max="16384" width="9.140625" style="194"/>
  </cols>
  <sheetData>
    <row r="1" spans="1:94" ht="65.25" customHeight="1" thickBot="1" x14ac:dyDescent="0.25">
      <c r="A1" s="539"/>
      <c r="B1" s="614" t="s">
        <v>103</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540"/>
      <c r="BD1" s="172"/>
      <c r="BE1" s="605" t="s">
        <v>101</v>
      </c>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173"/>
      <c r="CO1" s="174"/>
      <c r="CP1" s="193"/>
    </row>
    <row r="2" spans="1:94" ht="25.5" customHeight="1" thickBot="1" x14ac:dyDescent="0.25">
      <c r="A2" s="539"/>
      <c r="B2" s="610" t="s">
        <v>23</v>
      </c>
      <c r="C2" s="610"/>
      <c r="D2" s="610"/>
      <c r="E2" s="541"/>
      <c r="F2" s="610" t="s">
        <v>32</v>
      </c>
      <c r="G2" s="612" t="s">
        <v>77</v>
      </c>
      <c r="H2" s="612" t="s">
        <v>79</v>
      </c>
      <c r="I2" s="591" t="s">
        <v>248</v>
      </c>
      <c r="J2" s="588" t="s">
        <v>2</v>
      </c>
      <c r="K2" s="589"/>
      <c r="L2" s="589"/>
      <c r="M2" s="589"/>
      <c r="N2" s="589"/>
      <c r="O2" s="589"/>
      <c r="P2" s="590"/>
      <c r="Q2" s="542"/>
      <c r="R2" s="601" t="s">
        <v>191</v>
      </c>
      <c r="S2" s="601" t="s">
        <v>183</v>
      </c>
      <c r="T2" s="601" t="s">
        <v>182</v>
      </c>
      <c r="U2" s="543"/>
      <c r="V2" s="617" t="s">
        <v>94</v>
      </c>
      <c r="W2" s="618"/>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258"/>
      <c r="BD2" s="175"/>
      <c r="BE2" s="58" t="s">
        <v>86</v>
      </c>
      <c r="BF2" s="58" t="s">
        <v>40</v>
      </c>
      <c r="BG2" s="56" t="s">
        <v>29</v>
      </c>
      <c r="BH2" s="69" t="s">
        <v>88</v>
      </c>
      <c r="BI2" s="449" t="s">
        <v>308</v>
      </c>
      <c r="BJ2" s="621" t="s">
        <v>91</v>
      </c>
      <c r="BK2" s="622"/>
      <c r="BL2" s="622"/>
      <c r="BM2" s="622"/>
      <c r="BN2" s="622"/>
      <c r="BO2" s="622"/>
      <c r="BP2" s="622"/>
      <c r="BQ2" s="623"/>
      <c r="BR2" s="621" t="s">
        <v>25</v>
      </c>
      <c r="BS2" s="622"/>
      <c r="BT2" s="622"/>
      <c r="BU2" s="622"/>
      <c r="BV2" s="622"/>
      <c r="BW2" s="622"/>
      <c r="BX2" s="622"/>
      <c r="BY2" s="623"/>
      <c r="BZ2" s="58" t="s">
        <v>92</v>
      </c>
      <c r="CA2" s="56" t="s">
        <v>27</v>
      </c>
      <c r="CB2" s="56" t="s">
        <v>28</v>
      </c>
      <c r="CC2" s="56" t="s">
        <v>26</v>
      </c>
      <c r="CD2" s="69" t="s">
        <v>24</v>
      </c>
      <c r="CE2" s="607" t="s">
        <v>102</v>
      </c>
      <c r="CF2" s="608"/>
      <c r="CG2" s="608"/>
      <c r="CH2" s="608"/>
      <c r="CI2" s="608"/>
      <c r="CJ2" s="608"/>
      <c r="CK2" s="608"/>
      <c r="CL2" s="609"/>
      <c r="CM2" s="147" t="s">
        <v>30</v>
      </c>
      <c r="CN2" s="176"/>
      <c r="CO2" s="177"/>
      <c r="CP2" s="193"/>
    </row>
    <row r="3" spans="1:94" s="59" customFormat="1" ht="102" customHeight="1" thickBot="1" x14ac:dyDescent="0.25">
      <c r="A3" s="544"/>
      <c r="B3" s="616"/>
      <c r="C3" s="616"/>
      <c r="D3" s="616"/>
      <c r="E3" s="545"/>
      <c r="F3" s="611"/>
      <c r="G3" s="613"/>
      <c r="H3" s="613"/>
      <c r="I3" s="592"/>
      <c r="J3" s="653" t="s">
        <v>318</v>
      </c>
      <c r="K3" s="546" t="s">
        <v>70</v>
      </c>
      <c r="L3" s="547" t="s">
        <v>71</v>
      </c>
      <c r="M3" s="548" t="s">
        <v>80</v>
      </c>
      <c r="N3" s="549" t="s">
        <v>272</v>
      </c>
      <c r="O3" s="549" t="s">
        <v>273</v>
      </c>
      <c r="P3" s="549" t="s">
        <v>274</v>
      </c>
      <c r="Q3" s="550"/>
      <c r="R3" s="602"/>
      <c r="S3" s="602"/>
      <c r="T3" s="602"/>
      <c r="U3" s="551"/>
      <c r="V3" s="593" t="s">
        <v>86</v>
      </c>
      <c r="W3" s="594"/>
      <c r="X3" s="603" t="s">
        <v>40</v>
      </c>
      <c r="Y3" s="594"/>
      <c r="Z3" s="603" t="s">
        <v>87</v>
      </c>
      <c r="AA3" s="594"/>
      <c r="AB3" s="603" t="s">
        <v>88</v>
      </c>
      <c r="AC3" s="594"/>
      <c r="AD3" s="603" t="s">
        <v>89</v>
      </c>
      <c r="AE3" s="594"/>
      <c r="AF3" s="603" t="s">
        <v>29</v>
      </c>
      <c r="AG3" s="594"/>
      <c r="AH3" s="603" t="s">
        <v>90</v>
      </c>
      <c r="AI3" s="594"/>
      <c r="AJ3" s="603" t="s">
        <v>308</v>
      </c>
      <c r="AK3" s="594"/>
      <c r="AL3" s="603" t="s">
        <v>91</v>
      </c>
      <c r="AM3" s="594"/>
      <c r="AN3" s="603" t="s">
        <v>25</v>
      </c>
      <c r="AO3" s="594"/>
      <c r="AP3" s="603" t="s">
        <v>92</v>
      </c>
      <c r="AQ3" s="594"/>
      <c r="AR3" s="603" t="s">
        <v>27</v>
      </c>
      <c r="AS3" s="594"/>
      <c r="AT3" s="603" t="s">
        <v>28</v>
      </c>
      <c r="AU3" s="594"/>
      <c r="AV3" s="603" t="s">
        <v>26</v>
      </c>
      <c r="AW3" s="594"/>
      <c r="AX3" s="603" t="s">
        <v>24</v>
      </c>
      <c r="AY3" s="594"/>
      <c r="AZ3" s="603" t="s">
        <v>93</v>
      </c>
      <c r="BA3" s="594"/>
      <c r="BB3" s="603" t="s">
        <v>30</v>
      </c>
      <c r="BC3" s="604"/>
      <c r="BD3" s="15"/>
      <c r="BE3" s="55" t="s">
        <v>221</v>
      </c>
      <c r="BF3" s="56"/>
      <c r="BG3" s="56"/>
      <c r="BH3" s="69" t="s">
        <v>227</v>
      </c>
      <c r="BI3" s="449" t="s">
        <v>309</v>
      </c>
      <c r="BJ3" s="74" t="s">
        <v>173</v>
      </c>
      <c r="BK3" s="598" t="s">
        <v>105</v>
      </c>
      <c r="BL3" s="599"/>
      <c r="BM3" s="620"/>
      <c r="BN3" s="62" t="s">
        <v>174</v>
      </c>
      <c r="BO3" s="598" t="s">
        <v>175</v>
      </c>
      <c r="BP3" s="599"/>
      <c r="BQ3" s="600"/>
      <c r="BR3" s="74" t="s">
        <v>160</v>
      </c>
      <c r="BS3" s="598" t="s">
        <v>105</v>
      </c>
      <c r="BT3" s="599"/>
      <c r="BU3" s="620"/>
      <c r="BV3" s="62" t="s">
        <v>161</v>
      </c>
      <c r="BW3" s="598" t="s">
        <v>162</v>
      </c>
      <c r="BX3" s="599"/>
      <c r="BY3" s="600"/>
      <c r="BZ3" s="58"/>
      <c r="CA3" s="56"/>
      <c r="CB3" s="56"/>
      <c r="CC3" s="56"/>
      <c r="CD3" s="69"/>
      <c r="CE3" s="74" t="s">
        <v>104</v>
      </c>
      <c r="CF3" s="598" t="s">
        <v>105</v>
      </c>
      <c r="CG3" s="599"/>
      <c r="CH3" s="620"/>
      <c r="CI3" s="62" t="s">
        <v>106</v>
      </c>
      <c r="CJ3" s="598" t="s">
        <v>107</v>
      </c>
      <c r="CK3" s="599"/>
      <c r="CL3" s="600"/>
      <c r="CM3" s="147"/>
      <c r="CN3" s="78"/>
      <c r="CO3" s="79"/>
      <c r="CP3" s="167"/>
    </row>
    <row r="4" spans="1:94" s="59" customFormat="1" ht="24.95" customHeight="1" x14ac:dyDescent="0.2">
      <c r="A4" s="552" t="s">
        <v>31</v>
      </c>
      <c r="B4" s="624" t="s">
        <v>41</v>
      </c>
      <c r="C4" s="595" t="s">
        <v>185</v>
      </c>
      <c r="D4" s="554" t="s">
        <v>186</v>
      </c>
      <c r="E4" s="555"/>
      <c r="F4" s="98" t="s">
        <v>276</v>
      </c>
      <c r="G4" s="19" t="s">
        <v>9</v>
      </c>
      <c r="H4" s="36" t="s">
        <v>95</v>
      </c>
      <c r="I4" s="19"/>
      <c r="J4" s="639" t="s">
        <v>5</v>
      </c>
      <c r="K4" s="162" t="s">
        <v>7</v>
      </c>
      <c r="L4" s="28"/>
      <c r="M4" s="28" t="s">
        <v>283</v>
      </c>
      <c r="N4" s="310"/>
      <c r="O4" s="310"/>
      <c r="P4" s="310"/>
      <c r="Q4" s="13"/>
      <c r="R4" s="101">
        <f>W4+Y4+AA4+AC4+AE4+AG4+AI4+AK4+AM4+AO4+AQ4+AS4+AW4+AU4+AY4+BA4+BC4</f>
        <v>0</v>
      </c>
      <c r="S4" s="101" t="str">
        <f t="shared" ref="S4:S46" si="0">IF((OR(W4=2,W4=3,AC4=2,AC4=3,AE4=2,AE4=3,AG4=2,AG4=3,AI4=2,AI4=3,AM4=2,AM4=3,AO4=2,AO4=3,AQ4=2,AQ4=3,AS4=2,AS4=3,AU4=2,AU4=3,AW4=2,AW4=3,AY4=2,AY4=3,BA4=2,BA4=3,BC4=2,BC4=3)),"Yes","No")</f>
        <v>No</v>
      </c>
      <c r="T4" s="178"/>
      <c r="U4" s="474"/>
      <c r="V4" s="486"/>
      <c r="W4" s="487">
        <f t="shared" ref="W4:W9" si="1">IF(V4="Yes and we will continue to use",3,IF(V4="Yes but we are phasing it out",1,IF(V4="Not sure",0,IF(V4="No but we want to use it",2,0))))</f>
        <v>0</v>
      </c>
      <c r="X4" s="488"/>
      <c r="Y4" s="487"/>
      <c r="Z4" s="489"/>
      <c r="AA4" s="487"/>
      <c r="AB4" s="490"/>
      <c r="AC4" s="487"/>
      <c r="AD4" s="488"/>
      <c r="AE4" s="487"/>
      <c r="AF4" s="486"/>
      <c r="AG4" s="487"/>
      <c r="AH4" s="491"/>
      <c r="AI4" s="487"/>
      <c r="AJ4" s="488"/>
      <c r="AK4" s="487"/>
      <c r="AL4" s="486"/>
      <c r="AM4" s="487"/>
      <c r="AN4" s="486"/>
      <c r="AO4" s="487"/>
      <c r="AP4" s="488"/>
      <c r="AQ4" s="487"/>
      <c r="AR4" s="486"/>
      <c r="AS4" s="487"/>
      <c r="AT4" s="487"/>
      <c r="AU4" s="487"/>
      <c r="AV4" s="486"/>
      <c r="AW4" s="487"/>
      <c r="AX4" s="486"/>
      <c r="AY4" s="487"/>
      <c r="AZ4" s="488"/>
      <c r="BA4" s="487"/>
      <c r="BB4" s="492"/>
      <c r="BC4" s="256">
        <f t="shared" ref="BC4:BC9" si="2">IF(BB4="Yes and we will continue to use",3,IF(BB4="Yes but we are phasing it out",1,IF(BB4="Not sure",0,IF(BB4="No but we want to use it",2,0))))</f>
        <v>0</v>
      </c>
      <c r="BD4" s="23"/>
      <c r="BE4" s="111"/>
      <c r="BF4" s="111"/>
      <c r="BG4" s="111"/>
      <c r="BH4" s="112"/>
      <c r="BI4" s="654" t="s">
        <v>310</v>
      </c>
      <c r="BJ4" s="256" t="s">
        <v>314</v>
      </c>
      <c r="BK4" s="112"/>
      <c r="BL4" s="132"/>
      <c r="BM4" s="113"/>
      <c r="BN4" s="6" t="str">
        <f>HYPERLINK("http://mdotcf.state.mi.us/public/design/englishstandardplans/spdetails/specdetailindex.cfm","Refer to R-60-J")</f>
        <v>Refer to R-60-J</v>
      </c>
      <c r="BO4" s="112"/>
      <c r="BP4" s="132"/>
      <c r="BQ4" s="133"/>
      <c r="BR4" s="86"/>
      <c r="BS4" s="112"/>
      <c r="BT4" s="132"/>
      <c r="BU4" s="113"/>
      <c r="BV4" s="111"/>
      <c r="BW4" s="112"/>
      <c r="BX4" s="132"/>
      <c r="BY4" s="133"/>
      <c r="BZ4" s="113"/>
      <c r="CA4" s="111"/>
      <c r="CB4" s="111"/>
      <c r="CC4" s="111"/>
      <c r="CD4" s="123"/>
      <c r="CE4" s="109"/>
      <c r="CF4" s="112"/>
      <c r="CG4" s="132"/>
      <c r="CH4" s="113"/>
      <c r="CI4" s="124"/>
      <c r="CJ4" s="112"/>
      <c r="CK4" s="132"/>
      <c r="CL4" s="133"/>
      <c r="CM4" s="113"/>
      <c r="CN4" s="23"/>
      <c r="CO4" s="80"/>
      <c r="CP4" s="167"/>
    </row>
    <row r="5" spans="1:94" s="59" customFormat="1" ht="19.5" customHeight="1" x14ac:dyDescent="0.2">
      <c r="A5" s="552"/>
      <c r="B5" s="625"/>
      <c r="C5" s="596"/>
      <c r="D5" s="556"/>
      <c r="E5" s="557"/>
      <c r="F5" s="98" t="s">
        <v>319</v>
      </c>
      <c r="G5" s="5"/>
      <c r="H5" s="36" t="s">
        <v>95</v>
      </c>
      <c r="I5" s="5" t="s">
        <v>250</v>
      </c>
      <c r="J5" s="639" t="s">
        <v>4</v>
      </c>
      <c r="K5" s="34" t="s">
        <v>7</v>
      </c>
      <c r="L5" s="292" t="s">
        <v>72</v>
      </c>
      <c r="M5" s="334" t="s">
        <v>240</v>
      </c>
      <c r="N5" s="311">
        <v>36500</v>
      </c>
      <c r="O5" s="311">
        <v>11620</v>
      </c>
      <c r="P5" s="311">
        <f>SUM(N5+O5)</f>
        <v>48120</v>
      </c>
      <c r="Q5" s="23"/>
      <c r="R5" s="303">
        <f t="shared" ref="R5:R68" si="3">W5+Y5+AA5+AC5+AE5+AG5+AI5+AK5+AM5+AO5+AQ5+AS5+AW5+AU5+AY5+BA5+BC5</f>
        <v>0</v>
      </c>
      <c r="S5" s="303" t="str">
        <f t="shared" si="0"/>
        <v>No</v>
      </c>
      <c r="T5" s="7"/>
      <c r="U5" s="474"/>
      <c r="V5" s="486"/>
      <c r="W5" s="487">
        <f t="shared" si="1"/>
        <v>0</v>
      </c>
      <c r="X5" s="486"/>
      <c r="Y5" s="487"/>
      <c r="Z5" s="490"/>
      <c r="AA5" s="487"/>
      <c r="AB5" s="490"/>
      <c r="AC5" s="487"/>
      <c r="AD5" s="486"/>
      <c r="AE5" s="487"/>
      <c r="AF5" s="489"/>
      <c r="AG5" s="487"/>
      <c r="AH5" s="493"/>
      <c r="AI5" s="487"/>
      <c r="AJ5" s="488"/>
      <c r="AK5" s="487"/>
      <c r="AL5" s="486"/>
      <c r="AM5" s="487"/>
      <c r="AN5" s="486"/>
      <c r="AO5" s="487"/>
      <c r="AP5" s="486"/>
      <c r="AQ5" s="487"/>
      <c r="AR5" s="486"/>
      <c r="AS5" s="487"/>
      <c r="AT5" s="488"/>
      <c r="AU5" s="487"/>
      <c r="AV5" s="486"/>
      <c r="AW5" s="487"/>
      <c r="AX5" s="486"/>
      <c r="AY5" s="487"/>
      <c r="AZ5" s="489"/>
      <c r="BA5" s="487"/>
      <c r="BB5" s="494"/>
      <c r="BC5" s="256">
        <f t="shared" si="2"/>
        <v>0</v>
      </c>
      <c r="BD5" s="23"/>
      <c r="BE5" s="5"/>
      <c r="BF5" s="5"/>
      <c r="BG5" s="5"/>
      <c r="BH5" s="37"/>
      <c r="BI5" s="451"/>
      <c r="BJ5" s="90" t="s">
        <v>176</v>
      </c>
      <c r="BK5" s="129"/>
      <c r="BL5" s="130"/>
      <c r="BM5" s="205"/>
      <c r="BN5" s="5"/>
      <c r="BO5" s="129"/>
      <c r="BP5" s="130"/>
      <c r="BQ5" s="131"/>
      <c r="BR5" s="296"/>
      <c r="BS5" s="129"/>
      <c r="BT5" s="130"/>
      <c r="BU5" s="205"/>
      <c r="BV5" s="5"/>
      <c r="BW5" s="129"/>
      <c r="BX5" s="130"/>
      <c r="BY5" s="131"/>
      <c r="BZ5" s="169"/>
      <c r="CA5" s="5"/>
      <c r="CB5" s="5"/>
      <c r="CC5" s="5"/>
      <c r="CD5" s="37"/>
      <c r="CE5" s="109" t="s">
        <v>126</v>
      </c>
      <c r="CF5" s="129"/>
      <c r="CG5" s="130"/>
      <c r="CH5" s="205"/>
      <c r="CI5" s="108"/>
      <c r="CJ5" s="129"/>
      <c r="CK5" s="130"/>
      <c r="CL5" s="131"/>
      <c r="CM5" s="113"/>
      <c r="CN5" s="11"/>
      <c r="CO5" s="80"/>
      <c r="CP5" s="167"/>
    </row>
    <row r="6" spans="1:94" s="59" customFormat="1" ht="24.95" customHeight="1" x14ac:dyDescent="0.2">
      <c r="A6" s="552"/>
      <c r="B6" s="625"/>
      <c r="C6" s="596"/>
      <c r="D6" s="556"/>
      <c r="E6" s="557"/>
      <c r="F6" s="98" t="s">
        <v>62</v>
      </c>
      <c r="G6" s="19"/>
      <c r="H6" s="36" t="s">
        <v>95</v>
      </c>
      <c r="I6" s="5" t="s">
        <v>249</v>
      </c>
      <c r="J6" s="640" t="s">
        <v>4</v>
      </c>
      <c r="K6" s="94" t="s">
        <v>7</v>
      </c>
      <c r="L6" s="295" t="s">
        <v>73</v>
      </c>
      <c r="M6" s="335" t="s">
        <v>242</v>
      </c>
      <c r="N6" s="311">
        <v>77400</v>
      </c>
      <c r="O6" s="311">
        <v>15250</v>
      </c>
      <c r="P6" s="311">
        <f>SUM(N6+O6)</f>
        <v>92650</v>
      </c>
      <c r="Q6" s="103"/>
      <c r="R6" s="303">
        <f t="shared" si="3"/>
        <v>0</v>
      </c>
      <c r="S6" s="303" t="str">
        <f t="shared" si="0"/>
        <v>No</v>
      </c>
      <c r="T6" s="101"/>
      <c r="U6" s="475"/>
      <c r="V6" s="486"/>
      <c r="W6" s="487">
        <f t="shared" si="1"/>
        <v>0</v>
      </c>
      <c r="X6" s="486"/>
      <c r="Y6" s="487"/>
      <c r="Z6" s="490"/>
      <c r="AA6" s="487"/>
      <c r="AB6" s="490"/>
      <c r="AC6" s="487"/>
      <c r="AD6" s="486"/>
      <c r="AE6" s="487"/>
      <c r="AF6" s="495"/>
      <c r="AG6" s="487"/>
      <c r="AH6" s="493"/>
      <c r="AI6" s="487"/>
      <c r="AJ6" s="488"/>
      <c r="AK6" s="487"/>
      <c r="AL6" s="486"/>
      <c r="AM6" s="487"/>
      <c r="AN6" s="490"/>
      <c r="AO6" s="487"/>
      <c r="AP6" s="486"/>
      <c r="AQ6" s="487"/>
      <c r="AR6" s="490"/>
      <c r="AS6" s="487"/>
      <c r="AT6" s="488"/>
      <c r="AU6" s="487"/>
      <c r="AV6" s="490"/>
      <c r="AW6" s="487"/>
      <c r="AX6" s="486"/>
      <c r="AY6" s="487"/>
      <c r="AZ6" s="486"/>
      <c r="BA6" s="487"/>
      <c r="BB6" s="494"/>
      <c r="BC6" s="256">
        <f t="shared" si="2"/>
        <v>0</v>
      </c>
      <c r="BD6" s="23"/>
      <c r="BE6" s="124"/>
      <c r="BF6" s="124"/>
      <c r="BG6" s="124"/>
      <c r="BH6" s="123"/>
      <c r="BI6" s="452"/>
      <c r="BJ6" s="128" t="s">
        <v>176</v>
      </c>
      <c r="BK6" s="195"/>
      <c r="BL6" s="196"/>
      <c r="BM6" s="197"/>
      <c r="BN6" s="124"/>
      <c r="BO6" s="195"/>
      <c r="BP6" s="196"/>
      <c r="BQ6" s="198"/>
      <c r="BR6" s="297"/>
      <c r="BS6" s="195"/>
      <c r="BT6" s="196"/>
      <c r="BU6" s="197"/>
      <c r="BV6" s="124"/>
      <c r="BW6" s="195"/>
      <c r="BX6" s="196"/>
      <c r="BY6" s="198"/>
      <c r="BZ6" s="122"/>
      <c r="CA6" s="124"/>
      <c r="CB6" s="124"/>
      <c r="CC6" s="124"/>
      <c r="CD6" s="123"/>
      <c r="CE6" s="109" t="s">
        <v>121</v>
      </c>
      <c r="CF6" s="114" t="s">
        <v>109</v>
      </c>
      <c r="CG6" s="115" t="s">
        <v>110</v>
      </c>
      <c r="CH6" s="116" t="s">
        <v>111</v>
      </c>
      <c r="CI6" s="110" t="s">
        <v>122</v>
      </c>
      <c r="CJ6" s="114" t="s">
        <v>123</v>
      </c>
      <c r="CK6" s="115" t="s">
        <v>124</v>
      </c>
      <c r="CL6" s="210" t="s">
        <v>125</v>
      </c>
      <c r="CM6" s="122"/>
      <c r="CN6" s="23"/>
      <c r="CO6" s="161"/>
      <c r="CP6" s="167"/>
    </row>
    <row r="7" spans="1:94" s="59" customFormat="1" ht="24.95" customHeight="1" x14ac:dyDescent="0.2">
      <c r="A7" s="552"/>
      <c r="B7" s="625"/>
      <c r="C7" s="596"/>
      <c r="D7" s="556"/>
      <c r="E7" s="557"/>
      <c r="F7" s="99" t="s">
        <v>278</v>
      </c>
      <c r="G7" s="19" t="s">
        <v>9</v>
      </c>
      <c r="H7" s="36" t="s">
        <v>95</v>
      </c>
      <c r="I7" s="333" t="s">
        <v>277</v>
      </c>
      <c r="J7" s="639" t="s">
        <v>5</v>
      </c>
      <c r="K7" s="101" t="s">
        <v>7</v>
      </c>
      <c r="L7" s="27"/>
      <c r="M7" s="334" t="s">
        <v>243</v>
      </c>
      <c r="N7" s="311">
        <v>77400</v>
      </c>
      <c r="O7" s="311">
        <v>15250</v>
      </c>
      <c r="P7" s="311">
        <f>SUM(N7+O7)</f>
        <v>92650</v>
      </c>
      <c r="Q7" s="213"/>
      <c r="R7" s="303">
        <f t="shared" si="3"/>
        <v>0</v>
      </c>
      <c r="S7" s="303" t="str">
        <f t="shared" si="0"/>
        <v>No</v>
      </c>
      <c r="T7" s="3"/>
      <c r="U7" s="476"/>
      <c r="V7" s="489"/>
      <c r="W7" s="487">
        <f t="shared" si="1"/>
        <v>0</v>
      </c>
      <c r="X7" s="486"/>
      <c r="Y7" s="487"/>
      <c r="Z7" s="488"/>
      <c r="AA7" s="487"/>
      <c r="AB7" s="490"/>
      <c r="AC7" s="487"/>
      <c r="AD7" s="488"/>
      <c r="AE7" s="487"/>
      <c r="AF7" s="490"/>
      <c r="AG7" s="487"/>
      <c r="AH7" s="496"/>
      <c r="AI7" s="487"/>
      <c r="AJ7" s="490"/>
      <c r="AK7" s="487"/>
      <c r="AL7" s="490"/>
      <c r="AM7" s="487"/>
      <c r="AN7" s="486"/>
      <c r="AO7" s="487"/>
      <c r="AP7" s="488"/>
      <c r="AQ7" s="487"/>
      <c r="AR7" s="486"/>
      <c r="AS7" s="487"/>
      <c r="AT7" s="487"/>
      <c r="AU7" s="487"/>
      <c r="AV7" s="490"/>
      <c r="AW7" s="487"/>
      <c r="AX7" s="486"/>
      <c r="AY7" s="487"/>
      <c r="AZ7" s="489"/>
      <c r="BA7" s="487"/>
      <c r="BB7" s="492"/>
      <c r="BC7" s="256">
        <f t="shared" si="2"/>
        <v>0</v>
      </c>
      <c r="BD7" s="125"/>
      <c r="BE7" s="111"/>
      <c r="BF7" s="111"/>
      <c r="BG7" s="111"/>
      <c r="BH7" s="63" t="s">
        <v>229</v>
      </c>
      <c r="BI7" s="453"/>
      <c r="BJ7" s="117"/>
      <c r="BK7" s="112"/>
      <c r="BL7" s="132"/>
      <c r="BM7" s="113"/>
      <c r="BN7" s="260"/>
      <c r="BO7" s="112"/>
      <c r="BP7" s="132"/>
      <c r="BQ7" s="133"/>
      <c r="BR7" s="117"/>
      <c r="BS7" s="112"/>
      <c r="BT7" s="132"/>
      <c r="BU7" s="113"/>
      <c r="BV7" s="119"/>
      <c r="BW7" s="112"/>
      <c r="BX7" s="132"/>
      <c r="BY7" s="133"/>
      <c r="BZ7" s="113"/>
      <c r="CA7" s="111"/>
      <c r="CB7" s="111"/>
      <c r="CC7" s="111"/>
      <c r="CD7" s="83"/>
      <c r="CE7" s="109" t="s">
        <v>149</v>
      </c>
      <c r="CF7" s="111"/>
      <c r="CG7" s="111"/>
      <c r="CH7" s="111"/>
      <c r="CI7" s="111"/>
      <c r="CJ7" s="111"/>
      <c r="CK7" s="111"/>
      <c r="CL7" s="261"/>
      <c r="CM7" s="113"/>
      <c r="CN7" s="23"/>
      <c r="CO7" s="160"/>
      <c r="CP7" s="167"/>
    </row>
    <row r="8" spans="1:94" s="59" customFormat="1" ht="24.95" customHeight="1" x14ac:dyDescent="0.2">
      <c r="A8" s="552"/>
      <c r="B8" s="625"/>
      <c r="C8" s="596"/>
      <c r="D8" s="556"/>
      <c r="E8" s="557"/>
      <c r="F8" s="291" t="s">
        <v>38</v>
      </c>
      <c r="G8" s="179" t="s">
        <v>39</v>
      </c>
      <c r="H8" s="36" t="s">
        <v>95</v>
      </c>
      <c r="I8" s="179"/>
      <c r="J8" s="304" t="s">
        <v>5</v>
      </c>
      <c r="K8" s="101" t="s">
        <v>3</v>
      </c>
      <c r="L8" s="27"/>
      <c r="M8" s="334" t="s">
        <v>244</v>
      </c>
      <c r="N8" s="313"/>
      <c r="O8" s="313"/>
      <c r="P8" s="313"/>
      <c r="Q8" s="125"/>
      <c r="R8" s="303">
        <f t="shared" si="3"/>
        <v>0</v>
      </c>
      <c r="S8" s="303" t="str">
        <f t="shared" si="0"/>
        <v>No</v>
      </c>
      <c r="T8" s="162"/>
      <c r="U8" s="476"/>
      <c r="V8" s="490"/>
      <c r="W8" s="487">
        <f t="shared" si="1"/>
        <v>0</v>
      </c>
      <c r="X8" s="497"/>
      <c r="Y8" s="487"/>
      <c r="Z8" s="490"/>
      <c r="AA8" s="487"/>
      <c r="AB8" s="490"/>
      <c r="AC8" s="487"/>
      <c r="AD8" s="488"/>
      <c r="AE8" s="487"/>
      <c r="AF8" s="490"/>
      <c r="AG8" s="487"/>
      <c r="AH8" s="496"/>
      <c r="AI8" s="487"/>
      <c r="AJ8" s="490"/>
      <c r="AK8" s="487"/>
      <c r="AL8" s="490"/>
      <c r="AM8" s="487"/>
      <c r="AN8" s="498"/>
      <c r="AO8" s="487"/>
      <c r="AP8" s="490"/>
      <c r="AQ8" s="487"/>
      <c r="AR8" s="488"/>
      <c r="AS8" s="487"/>
      <c r="AT8" s="487"/>
      <c r="AU8" s="487"/>
      <c r="AV8" s="490"/>
      <c r="AW8" s="487"/>
      <c r="AX8" s="489"/>
      <c r="AY8" s="487"/>
      <c r="AZ8" s="490"/>
      <c r="BA8" s="487"/>
      <c r="BB8" s="496"/>
      <c r="BC8" s="256">
        <f t="shared" si="2"/>
        <v>0</v>
      </c>
      <c r="BD8" s="11"/>
      <c r="BE8" s="111"/>
      <c r="BF8" s="111"/>
      <c r="BG8" s="111"/>
      <c r="BH8" s="112"/>
      <c r="BI8" s="450"/>
      <c r="BJ8" s="86"/>
      <c r="BK8" s="112"/>
      <c r="BL8" s="132"/>
      <c r="BM8" s="113"/>
      <c r="BN8" s="162"/>
      <c r="BO8" s="112"/>
      <c r="BP8" s="132"/>
      <c r="BQ8" s="133"/>
      <c r="BR8" s="86"/>
      <c r="BS8" s="112"/>
      <c r="BT8" s="132"/>
      <c r="BU8" s="113"/>
      <c r="BV8" s="111"/>
      <c r="BW8" s="112"/>
      <c r="BX8" s="132"/>
      <c r="BY8" s="133"/>
      <c r="BZ8" s="113"/>
      <c r="CA8" s="111"/>
      <c r="CB8" s="111"/>
      <c r="CC8" s="111"/>
      <c r="CD8" s="37"/>
      <c r="CE8" s="109"/>
      <c r="CF8" s="112"/>
      <c r="CG8" s="132"/>
      <c r="CH8" s="113"/>
      <c r="CI8" s="111"/>
      <c r="CJ8" s="112"/>
      <c r="CK8" s="132"/>
      <c r="CL8" s="133"/>
      <c r="CM8" s="113"/>
      <c r="CN8" s="23"/>
      <c r="CO8" s="80"/>
      <c r="CP8" s="167"/>
    </row>
    <row r="9" spans="1:94" s="273" customFormat="1" ht="24.95" customHeight="1" thickBot="1" x14ac:dyDescent="0.25">
      <c r="A9" s="552"/>
      <c r="B9" s="625"/>
      <c r="C9" s="596"/>
      <c r="D9" s="558"/>
      <c r="E9" s="559"/>
      <c r="F9" s="20" t="s">
        <v>320</v>
      </c>
      <c r="G9" s="274"/>
      <c r="H9" s="249" t="s">
        <v>95</v>
      </c>
      <c r="I9" s="274" t="s">
        <v>251</v>
      </c>
      <c r="J9" s="641" t="s">
        <v>5</v>
      </c>
      <c r="K9" s="275" t="s">
        <v>7</v>
      </c>
      <c r="L9" s="338"/>
      <c r="M9" s="336" t="s">
        <v>243</v>
      </c>
      <c r="N9" s="324">
        <v>77400</v>
      </c>
      <c r="O9" s="324">
        <v>15250</v>
      </c>
      <c r="P9" s="324">
        <f>SUM(N9+O9)</f>
        <v>92650</v>
      </c>
      <c r="Q9" s="42"/>
      <c r="R9" s="271">
        <f t="shared" si="3"/>
        <v>0</v>
      </c>
      <c r="S9" s="271" t="str">
        <f t="shared" si="0"/>
        <v>No</v>
      </c>
      <c r="T9" s="339"/>
      <c r="U9" s="477"/>
      <c r="V9" s="514"/>
      <c r="W9" s="515">
        <f t="shared" si="1"/>
        <v>0</v>
      </c>
      <c r="X9" s="514"/>
      <c r="Y9" s="515"/>
      <c r="Z9" s="514"/>
      <c r="AA9" s="515"/>
      <c r="AB9" s="514"/>
      <c r="AC9" s="515"/>
      <c r="AD9" s="521"/>
      <c r="AE9" s="515"/>
      <c r="AF9" s="516"/>
      <c r="AG9" s="515"/>
      <c r="AH9" s="530"/>
      <c r="AI9" s="515"/>
      <c r="AJ9" s="514"/>
      <c r="AK9" s="515"/>
      <c r="AL9" s="514"/>
      <c r="AM9" s="515"/>
      <c r="AN9" s="521"/>
      <c r="AO9" s="515"/>
      <c r="AP9" s="521"/>
      <c r="AQ9" s="515"/>
      <c r="AR9" s="514"/>
      <c r="AS9" s="515"/>
      <c r="AT9" s="517"/>
      <c r="AU9" s="515"/>
      <c r="AV9" s="521"/>
      <c r="AW9" s="515"/>
      <c r="AX9" s="516"/>
      <c r="AY9" s="515"/>
      <c r="AZ9" s="521"/>
      <c r="BA9" s="515"/>
      <c r="BB9" s="532"/>
      <c r="BC9" s="302">
        <f t="shared" si="2"/>
        <v>0</v>
      </c>
      <c r="BD9" s="42"/>
      <c r="BE9" s="17"/>
      <c r="BF9" s="17"/>
      <c r="BG9" s="17"/>
      <c r="BH9" s="140"/>
      <c r="BI9" s="454"/>
      <c r="BJ9" s="87"/>
      <c r="BK9" s="251"/>
      <c r="BL9" s="252"/>
      <c r="BM9" s="250"/>
      <c r="BN9" s="17"/>
      <c r="BO9" s="340"/>
      <c r="BP9" s="341"/>
      <c r="BQ9" s="342"/>
      <c r="BR9" s="87"/>
      <c r="BS9" s="251"/>
      <c r="BT9" s="252"/>
      <c r="BU9" s="250"/>
      <c r="BV9" s="17"/>
      <c r="BW9" s="340"/>
      <c r="BX9" s="341"/>
      <c r="BY9" s="342"/>
      <c r="BZ9" s="145"/>
      <c r="CA9" s="17"/>
      <c r="CB9" s="17"/>
      <c r="CC9" s="17"/>
      <c r="CD9" s="343"/>
      <c r="CE9" s="344" t="s">
        <v>126</v>
      </c>
      <c r="CF9" s="345"/>
      <c r="CG9" s="346"/>
      <c r="CH9" s="347"/>
      <c r="CI9" s="348"/>
      <c r="CJ9" s="340"/>
      <c r="CK9" s="341"/>
      <c r="CL9" s="342"/>
      <c r="CM9" s="145"/>
      <c r="CN9" s="12"/>
      <c r="CO9" s="163"/>
      <c r="CP9" s="272"/>
    </row>
    <row r="10" spans="1:94" s="286" customFormat="1" ht="50.25" customHeight="1" thickBot="1" x14ac:dyDescent="0.25">
      <c r="A10" s="552"/>
      <c r="B10" s="625"/>
      <c r="C10" s="596"/>
      <c r="D10" s="634" t="s">
        <v>12</v>
      </c>
      <c r="E10" s="391" t="s">
        <v>193</v>
      </c>
      <c r="F10" s="357" t="s">
        <v>68</v>
      </c>
      <c r="G10" s="247"/>
      <c r="H10" s="239" t="s">
        <v>95</v>
      </c>
      <c r="I10" s="247" t="s">
        <v>252</v>
      </c>
      <c r="J10" s="642" t="s">
        <v>5</v>
      </c>
      <c r="K10" s="240" t="s">
        <v>7</v>
      </c>
      <c r="L10" s="165"/>
      <c r="M10" s="336" t="s">
        <v>243</v>
      </c>
      <c r="N10" s="322">
        <v>77400</v>
      </c>
      <c r="O10" s="322">
        <v>15250</v>
      </c>
      <c r="P10" s="322">
        <f>SUM(N10+O10)</f>
        <v>92650</v>
      </c>
      <c r="Q10" s="47"/>
      <c r="R10" s="271">
        <f t="shared" si="3"/>
        <v>0</v>
      </c>
      <c r="S10" s="271" t="str">
        <f t="shared" si="0"/>
        <v>No</v>
      </c>
      <c r="T10" s="271"/>
      <c r="U10" s="478"/>
      <c r="V10" s="514"/>
      <c r="W10" s="515">
        <f t="shared" ref="W10" si="4">IF(V10="Yes and we will continue to use",3,IF(V10="Yes but we are phasing it out",1,IF(V10="Not sure",0,IF(V10="No but we want to use it",2,0))))</f>
        <v>0</v>
      </c>
      <c r="X10" s="519"/>
      <c r="Y10" s="515"/>
      <c r="Z10" s="516"/>
      <c r="AA10" s="515"/>
      <c r="AB10" s="514"/>
      <c r="AC10" s="515"/>
      <c r="AD10" s="521"/>
      <c r="AE10" s="515"/>
      <c r="AF10" s="521"/>
      <c r="AG10" s="515"/>
      <c r="AH10" s="523"/>
      <c r="AI10" s="515"/>
      <c r="AJ10" s="517"/>
      <c r="AK10" s="515"/>
      <c r="AL10" s="521"/>
      <c r="AM10" s="515"/>
      <c r="AN10" s="521"/>
      <c r="AO10" s="515"/>
      <c r="AP10" s="516"/>
      <c r="AQ10" s="515"/>
      <c r="AR10" s="519"/>
      <c r="AS10" s="515"/>
      <c r="AT10" s="517"/>
      <c r="AU10" s="515"/>
      <c r="AV10" s="516"/>
      <c r="AW10" s="515"/>
      <c r="AX10" s="521"/>
      <c r="AY10" s="515"/>
      <c r="AZ10" s="521"/>
      <c r="BA10" s="515"/>
      <c r="BB10" s="524"/>
      <c r="BC10" s="485">
        <f t="shared" ref="BC10" si="5">IF(BB10="Yes and we will continue to use",3,IF(BB10="Yes but we are phasing it out",1,IF(BB10="Not sure",0,IF(BB10="No but we want to use it",2,0))))</f>
        <v>0</v>
      </c>
      <c r="BD10" s="47"/>
      <c r="BE10" s="241"/>
      <c r="BF10" s="241"/>
      <c r="BG10" s="241"/>
      <c r="BH10" s="242"/>
      <c r="BI10" s="455"/>
      <c r="BJ10" s="248"/>
      <c r="BK10" s="242"/>
      <c r="BL10" s="243"/>
      <c r="BM10" s="245"/>
      <c r="BN10" s="241"/>
      <c r="BO10" s="242"/>
      <c r="BP10" s="243"/>
      <c r="BQ10" s="244"/>
      <c r="BR10" s="248"/>
      <c r="BS10" s="242"/>
      <c r="BT10" s="243"/>
      <c r="BU10" s="245"/>
      <c r="BV10" s="241"/>
      <c r="BW10" s="242"/>
      <c r="BX10" s="243"/>
      <c r="BY10" s="244"/>
      <c r="BZ10" s="246"/>
      <c r="CA10" s="241"/>
      <c r="CB10" s="241"/>
      <c r="CC10" s="241"/>
      <c r="CD10" s="358"/>
      <c r="CE10" s="278" t="s">
        <v>130</v>
      </c>
      <c r="CF10" s="242"/>
      <c r="CG10" s="243"/>
      <c r="CH10" s="245"/>
      <c r="CI10" s="359"/>
      <c r="CJ10" s="242"/>
      <c r="CK10" s="243"/>
      <c r="CL10" s="244"/>
      <c r="CM10" s="246"/>
      <c r="CN10" s="47"/>
      <c r="CO10" s="360"/>
      <c r="CP10" s="285"/>
    </row>
    <row r="11" spans="1:94" s="238" customFormat="1" ht="31.5" customHeight="1" x14ac:dyDescent="0.2">
      <c r="A11" s="552"/>
      <c r="B11" s="625"/>
      <c r="C11" s="596"/>
      <c r="D11" s="635"/>
      <c r="E11" s="560" t="s">
        <v>194</v>
      </c>
      <c r="F11" s="97" t="s">
        <v>69</v>
      </c>
      <c r="G11" s="154" t="s">
        <v>21</v>
      </c>
      <c r="H11" s="36" t="s">
        <v>95</v>
      </c>
      <c r="I11" s="154" t="s">
        <v>282</v>
      </c>
      <c r="J11" s="640" t="s">
        <v>5</v>
      </c>
      <c r="K11" s="94" t="s">
        <v>7</v>
      </c>
      <c r="L11" s="27"/>
      <c r="M11" s="335" t="s">
        <v>243</v>
      </c>
      <c r="N11" s="312">
        <v>77400</v>
      </c>
      <c r="O11" s="312">
        <v>15250</v>
      </c>
      <c r="P11" s="312">
        <f>SUM(N11+O11)</f>
        <v>92650</v>
      </c>
      <c r="Q11" s="103"/>
      <c r="R11" s="303">
        <f t="shared" si="3"/>
        <v>0</v>
      </c>
      <c r="S11" s="303" t="str">
        <f t="shared" si="0"/>
        <v>No</v>
      </c>
      <c r="T11" s="638" t="s">
        <v>315</v>
      </c>
      <c r="U11" s="475"/>
      <c r="V11" s="490"/>
      <c r="W11" s="487">
        <f>IF(V11="Yes and we will continue to use",3,IF(V11="Yes but we are phasing it out",1,IF(V11="Not sure",0,IF(V11="No but we want to use it",2,0))))</f>
        <v>0</v>
      </c>
      <c r="X11" s="488"/>
      <c r="Y11" s="487"/>
      <c r="Z11" s="489"/>
      <c r="AA11" s="487"/>
      <c r="AB11" s="490"/>
      <c r="AC11" s="487"/>
      <c r="AD11" s="490"/>
      <c r="AE11" s="487"/>
      <c r="AF11" s="486"/>
      <c r="AG11" s="487"/>
      <c r="AH11" s="501"/>
      <c r="AI11" s="487"/>
      <c r="AJ11" s="488"/>
      <c r="AK11" s="487"/>
      <c r="AL11" s="486"/>
      <c r="AM11" s="487"/>
      <c r="AN11" s="488"/>
      <c r="AO11" s="487"/>
      <c r="AP11" s="486"/>
      <c r="AQ11" s="487"/>
      <c r="AR11" s="490"/>
      <c r="AS11" s="487"/>
      <c r="AT11" s="488"/>
      <c r="AU11" s="487"/>
      <c r="AV11" s="486"/>
      <c r="AW11" s="487"/>
      <c r="AX11" s="486"/>
      <c r="AY11" s="487"/>
      <c r="AZ11" s="486"/>
      <c r="BA11" s="487"/>
      <c r="BB11" s="502"/>
      <c r="BC11" s="41">
        <f>IF(BB11="Yes and we will continue to use",3,IF(BB11="Yes but we are phasing it out",1,IF(BB11="Not sure",0,IF(BB11="No but we want to use it",2,0))))</f>
        <v>0</v>
      </c>
      <c r="BD11" s="103"/>
      <c r="BE11" s="120"/>
      <c r="BF11" s="120"/>
      <c r="BG11" s="120"/>
      <c r="BH11" s="105"/>
      <c r="BI11" s="456"/>
      <c r="BJ11" s="128"/>
      <c r="BK11" s="234"/>
      <c r="BL11" s="349"/>
      <c r="BM11" s="146"/>
      <c r="BN11" s="154" t="str">
        <f>HYPERLINK("http://mdotcf.state.mi.us/public/design/englishstandardplans/spdetails/specdetailindex.cfm","Refer to R-73-F")</f>
        <v>Refer to R-73-F</v>
      </c>
      <c r="BO11" s="350"/>
      <c r="BP11" s="351"/>
      <c r="BQ11" s="352"/>
      <c r="BR11" s="128" t="s">
        <v>164</v>
      </c>
      <c r="BS11" s="234"/>
      <c r="BT11" s="349"/>
      <c r="BU11" s="146"/>
      <c r="BV11" s="120"/>
      <c r="BW11" s="350"/>
      <c r="BX11" s="351"/>
      <c r="BY11" s="352"/>
      <c r="BZ11" s="138"/>
      <c r="CA11" s="120"/>
      <c r="CB11" s="120"/>
      <c r="CC11" s="120"/>
      <c r="CD11" s="353"/>
      <c r="CE11" s="156" t="s">
        <v>114</v>
      </c>
      <c r="CF11" s="354" t="s">
        <v>115</v>
      </c>
      <c r="CG11" s="349"/>
      <c r="CH11" s="146"/>
      <c r="CI11" s="236" t="s">
        <v>116</v>
      </c>
      <c r="CJ11" s="355"/>
      <c r="CK11" s="199"/>
      <c r="CL11" s="356"/>
      <c r="CM11" s="138"/>
      <c r="CN11" s="103"/>
      <c r="CO11" s="161"/>
      <c r="CP11" s="237"/>
    </row>
    <row r="12" spans="1:94" s="59" customFormat="1" ht="24.95" customHeight="1" x14ac:dyDescent="0.2">
      <c r="A12" s="552"/>
      <c r="B12" s="625"/>
      <c r="C12" s="596"/>
      <c r="D12" s="635"/>
      <c r="E12" s="561"/>
      <c r="F12" s="98" t="s">
        <v>33</v>
      </c>
      <c r="G12" s="6" t="s">
        <v>16</v>
      </c>
      <c r="H12" s="36" t="s">
        <v>95</v>
      </c>
      <c r="I12" s="154" t="s">
        <v>281</v>
      </c>
      <c r="J12" s="639" t="s">
        <v>280</v>
      </c>
      <c r="K12" s="101"/>
      <c r="L12" s="27"/>
      <c r="M12" s="334" t="s">
        <v>243</v>
      </c>
      <c r="N12" s="315"/>
      <c r="O12" s="315"/>
      <c r="P12" s="315"/>
      <c r="Q12" s="103"/>
      <c r="R12" s="303">
        <f t="shared" si="3"/>
        <v>0</v>
      </c>
      <c r="S12" s="303" t="str">
        <f t="shared" si="0"/>
        <v>No</v>
      </c>
      <c r="T12" s="101"/>
      <c r="U12" s="475"/>
      <c r="V12" s="486"/>
      <c r="W12" s="487">
        <f>IF(V12="Yes and we will continue to use",3,IF(V12="Yes but we are phasing it out",1,IF(V12="Not sure",0,IF(V12="No but we want to use it",2,0))))</f>
        <v>0</v>
      </c>
      <c r="X12" s="488"/>
      <c r="Y12" s="487"/>
      <c r="Z12" s="490"/>
      <c r="AA12" s="487"/>
      <c r="AB12" s="490"/>
      <c r="AC12" s="487"/>
      <c r="AD12" s="486"/>
      <c r="AE12" s="487"/>
      <c r="AF12" s="489"/>
      <c r="AG12" s="487"/>
      <c r="AH12" s="499"/>
      <c r="AI12" s="487"/>
      <c r="AJ12" s="490"/>
      <c r="AK12" s="487"/>
      <c r="AL12" s="490"/>
      <c r="AM12" s="487"/>
      <c r="AN12" s="488"/>
      <c r="AO12" s="487"/>
      <c r="AP12" s="486"/>
      <c r="AQ12" s="487"/>
      <c r="AR12" s="486"/>
      <c r="AS12" s="487"/>
      <c r="AT12" s="488"/>
      <c r="AU12" s="487"/>
      <c r="AV12" s="486"/>
      <c r="AW12" s="487"/>
      <c r="AX12" s="486"/>
      <c r="AY12" s="487"/>
      <c r="AZ12" s="486"/>
      <c r="BA12" s="487"/>
      <c r="BB12" s="502"/>
      <c r="BC12" s="256">
        <f>IF(BB12="Yes and we will continue to use",3,IF(BB12="Yes but we are phasing it out",1,IF(BB12="Not sure",0,IF(BB12="No but we want to use it",2,0))))</f>
        <v>0</v>
      </c>
      <c r="BD12" s="23"/>
      <c r="BE12" s="101" t="s">
        <v>222</v>
      </c>
      <c r="BF12" s="111"/>
      <c r="BG12" s="111"/>
      <c r="BH12" s="112"/>
      <c r="BI12" s="456"/>
      <c r="BJ12" s="128"/>
      <c r="BK12" s="195"/>
      <c r="BL12" s="196"/>
      <c r="BM12" s="197"/>
      <c r="BN12" s="6" t="str">
        <f>HYPERLINK("http://mdotcf.state.mi.us/public/design/englishstandardplans/spdetails/specdetailindex.cfm","Refer to R-72-D")</f>
        <v>Refer to R-72-D</v>
      </c>
      <c r="BO12" s="195"/>
      <c r="BP12" s="196"/>
      <c r="BQ12" s="198"/>
      <c r="BR12" s="128" t="s">
        <v>164</v>
      </c>
      <c r="BS12" s="195"/>
      <c r="BT12" s="196"/>
      <c r="BU12" s="197"/>
      <c r="BV12" s="111"/>
      <c r="BW12" s="195"/>
      <c r="BX12" s="196"/>
      <c r="BY12" s="198"/>
      <c r="BZ12" s="113"/>
      <c r="CA12" s="111"/>
      <c r="CB12" s="111"/>
      <c r="CC12" s="111"/>
      <c r="CD12" s="112"/>
      <c r="CE12" s="109" t="s">
        <v>117</v>
      </c>
      <c r="CF12" s="114" t="s">
        <v>118</v>
      </c>
      <c r="CG12" s="196"/>
      <c r="CH12" s="197"/>
      <c r="CI12" s="110" t="s">
        <v>119</v>
      </c>
      <c r="CJ12" s="195"/>
      <c r="CK12" s="196"/>
      <c r="CL12" s="198"/>
      <c r="CM12" s="113"/>
      <c r="CN12" s="23"/>
      <c r="CO12" s="161"/>
      <c r="CP12" s="167"/>
    </row>
    <row r="13" spans="1:94" s="59" customFormat="1" ht="24.95" customHeight="1" x14ac:dyDescent="0.2">
      <c r="A13" s="552"/>
      <c r="B13" s="625"/>
      <c r="C13" s="596"/>
      <c r="D13" s="635"/>
      <c r="E13" s="561"/>
      <c r="F13" s="98" t="s">
        <v>35</v>
      </c>
      <c r="G13" s="301" t="s">
        <v>17</v>
      </c>
      <c r="H13" s="36" t="s">
        <v>95</v>
      </c>
      <c r="I13" s="154" t="s">
        <v>267</v>
      </c>
      <c r="J13" s="639" t="s">
        <v>5</v>
      </c>
      <c r="K13" s="101" t="s">
        <v>7</v>
      </c>
      <c r="L13" s="27"/>
      <c r="M13" s="334" t="s">
        <v>243</v>
      </c>
      <c r="N13" s="315"/>
      <c r="O13" s="315"/>
      <c r="P13" s="315"/>
      <c r="Q13" s="103"/>
      <c r="R13" s="303">
        <f t="shared" si="3"/>
        <v>0</v>
      </c>
      <c r="S13" s="303" t="str">
        <f t="shared" si="0"/>
        <v>No</v>
      </c>
      <c r="T13" s="101"/>
      <c r="U13" s="475"/>
      <c r="V13" s="486"/>
      <c r="W13" s="487">
        <f>IF(V13="Yes and we will continue to use",3,IF(V13="Yes but we are phasing it out",1,IF(V13="Not sure",0,IF(V13="No but we want to use it",2,0))))</f>
        <v>0</v>
      </c>
      <c r="X13" s="490"/>
      <c r="Y13" s="487"/>
      <c r="Z13" s="490"/>
      <c r="AA13" s="487"/>
      <c r="AB13" s="490"/>
      <c r="AC13" s="487"/>
      <c r="AD13" s="486"/>
      <c r="AE13" s="487"/>
      <c r="AF13" s="489"/>
      <c r="AG13" s="487"/>
      <c r="AH13" s="499"/>
      <c r="AI13" s="487"/>
      <c r="AJ13" s="490"/>
      <c r="AK13" s="487"/>
      <c r="AL13" s="486"/>
      <c r="AM13" s="487"/>
      <c r="AN13" s="488"/>
      <c r="AO13" s="487"/>
      <c r="AP13" s="497"/>
      <c r="AQ13" s="487"/>
      <c r="AR13" s="486"/>
      <c r="AS13" s="487"/>
      <c r="AT13" s="490"/>
      <c r="AU13" s="487"/>
      <c r="AV13" s="486"/>
      <c r="AW13" s="487"/>
      <c r="AX13" s="486"/>
      <c r="AY13" s="487"/>
      <c r="AZ13" s="486"/>
      <c r="BA13" s="487"/>
      <c r="BB13" s="502"/>
      <c r="BC13" s="256">
        <f>IF(BB13="Yes and we will continue to use",3,IF(BB13="Yes but we are phasing it out",1,IF(BB13="Not sure",0,IF(BB13="No but we want to use it",2,0))))</f>
        <v>0</v>
      </c>
      <c r="BD13" s="23"/>
      <c r="BE13" s="101" t="s">
        <v>222</v>
      </c>
      <c r="BF13" s="111"/>
      <c r="BG13" s="111"/>
      <c r="BH13" s="112"/>
      <c r="BI13" s="456"/>
      <c r="BJ13" s="128"/>
      <c r="BK13" s="195"/>
      <c r="BL13" s="196"/>
      <c r="BM13" s="197"/>
      <c r="BN13" s="6" t="str">
        <f>HYPERLINK("http://mdotcf.state.mi.us/public/design/englishstandardplans/spdetails/specdetailindex.cfm","Refer to R-72-D")</f>
        <v>Refer to R-72-D</v>
      </c>
      <c r="BO13" s="195"/>
      <c r="BP13" s="196"/>
      <c r="BQ13" s="198"/>
      <c r="BR13" s="128" t="s">
        <v>164</v>
      </c>
      <c r="BS13" s="195"/>
      <c r="BT13" s="196"/>
      <c r="BU13" s="197"/>
      <c r="BV13" s="111"/>
      <c r="BW13" s="195"/>
      <c r="BX13" s="196"/>
      <c r="BY13" s="198"/>
      <c r="BZ13" s="113"/>
      <c r="CA13" s="111"/>
      <c r="CB13" s="111"/>
      <c r="CC13" s="111"/>
      <c r="CD13" s="123"/>
      <c r="CE13" s="109"/>
      <c r="CF13" s="200" t="s">
        <v>118</v>
      </c>
      <c r="CG13" s="199"/>
      <c r="CH13" s="201"/>
      <c r="CI13" s="110"/>
      <c r="CJ13" s="195"/>
      <c r="CK13" s="196"/>
      <c r="CL13" s="198"/>
      <c r="CM13" s="113"/>
      <c r="CN13" s="23"/>
      <c r="CO13" s="161"/>
      <c r="CP13" s="167"/>
    </row>
    <row r="14" spans="1:94" s="59" customFormat="1" ht="24.75" customHeight="1" x14ac:dyDescent="0.2">
      <c r="A14" s="552"/>
      <c r="B14" s="625"/>
      <c r="C14" s="596"/>
      <c r="D14" s="635"/>
      <c r="E14" s="561"/>
      <c r="F14" s="99" t="s">
        <v>34</v>
      </c>
      <c r="G14" s="6" t="s">
        <v>15</v>
      </c>
      <c r="H14" s="36" t="s">
        <v>95</v>
      </c>
      <c r="I14" s="301" t="s">
        <v>281</v>
      </c>
      <c r="J14" s="639" t="s">
        <v>280</v>
      </c>
      <c r="K14" s="101"/>
      <c r="L14" s="27"/>
      <c r="M14" s="334" t="s">
        <v>243</v>
      </c>
      <c r="N14" s="313"/>
      <c r="O14" s="313"/>
      <c r="P14" s="313"/>
      <c r="Q14" s="125"/>
      <c r="R14" s="303">
        <f t="shared" si="3"/>
        <v>0</v>
      </c>
      <c r="S14" s="303" t="str">
        <f t="shared" si="0"/>
        <v>No</v>
      </c>
      <c r="T14" s="162"/>
      <c r="U14" s="476"/>
      <c r="V14" s="486"/>
      <c r="W14" s="487">
        <f>IF(V14="Yes and we will continue to use",3,IF(V14="Yes but we are phasing it out",1,IF(V14="Not sure",0,IF(V14="No but we want to use it",2,0))))</f>
        <v>0</v>
      </c>
      <c r="X14" s="486"/>
      <c r="Y14" s="487"/>
      <c r="Z14" s="490"/>
      <c r="AA14" s="487"/>
      <c r="AB14" s="490"/>
      <c r="AC14" s="487"/>
      <c r="AD14" s="486"/>
      <c r="AE14" s="487"/>
      <c r="AF14" s="489"/>
      <c r="AG14" s="487"/>
      <c r="AH14" s="499"/>
      <c r="AI14" s="487"/>
      <c r="AJ14" s="490"/>
      <c r="AK14" s="487"/>
      <c r="AL14" s="490"/>
      <c r="AM14" s="487"/>
      <c r="AN14" s="488"/>
      <c r="AO14" s="487"/>
      <c r="AP14" s="486"/>
      <c r="AQ14" s="487"/>
      <c r="AR14" s="486"/>
      <c r="AS14" s="487"/>
      <c r="AT14" s="490"/>
      <c r="AU14" s="487"/>
      <c r="AV14" s="490"/>
      <c r="AW14" s="487"/>
      <c r="AX14" s="486"/>
      <c r="AY14" s="487"/>
      <c r="AZ14" s="486"/>
      <c r="BA14" s="487"/>
      <c r="BB14" s="502"/>
      <c r="BC14" s="256">
        <f>IF(BB14="Yes and we will continue to use",3,IF(BB14="Yes but we are phasing it out",1,IF(BB14="Not sure",0,IF(BB14="No but we want to use it",2,0))))</f>
        <v>0</v>
      </c>
      <c r="BD14" s="102"/>
      <c r="BE14" s="101" t="s">
        <v>222</v>
      </c>
      <c r="BF14" s="119"/>
      <c r="BG14" s="119"/>
      <c r="BH14" s="104"/>
      <c r="BI14" s="457"/>
      <c r="BJ14" s="127"/>
      <c r="BK14" s="195"/>
      <c r="BL14" s="196"/>
      <c r="BM14" s="197"/>
      <c r="BN14" s="153" t="str">
        <f>HYPERLINK("http://mdotcf.state.mi.us/public/design/englishstandardplans/spdetails/specdetailindex.cfm","Refer to R-72-D")</f>
        <v>Refer to R-72-D</v>
      </c>
      <c r="BO14" s="195"/>
      <c r="BP14" s="196"/>
      <c r="BQ14" s="198"/>
      <c r="BR14" s="127" t="s">
        <v>164</v>
      </c>
      <c r="BS14" s="195"/>
      <c r="BT14" s="196"/>
      <c r="BU14" s="197"/>
      <c r="BV14" s="119"/>
      <c r="BW14" s="195"/>
      <c r="BX14" s="196"/>
      <c r="BY14" s="198"/>
      <c r="BZ14" s="137"/>
      <c r="CA14" s="119"/>
      <c r="CB14" s="119"/>
      <c r="CC14" s="119"/>
      <c r="CD14" s="293"/>
      <c r="CE14" s="109"/>
      <c r="CF14" s="114" t="s">
        <v>118</v>
      </c>
      <c r="CG14" s="196"/>
      <c r="CH14" s="197"/>
      <c r="CI14" s="211"/>
      <c r="CJ14" s="195"/>
      <c r="CK14" s="196"/>
      <c r="CL14" s="198"/>
      <c r="CM14" s="137"/>
      <c r="CN14" s="23"/>
      <c r="CO14" s="160"/>
      <c r="CP14" s="167"/>
    </row>
    <row r="15" spans="1:94" s="273" customFormat="1" ht="24.95" customHeight="1" thickBot="1" x14ac:dyDescent="0.25">
      <c r="A15" s="552"/>
      <c r="B15" s="625"/>
      <c r="C15" s="596"/>
      <c r="D15" s="635"/>
      <c r="E15" s="633"/>
      <c r="F15" s="20" t="s">
        <v>58</v>
      </c>
      <c r="G15" s="274" t="s">
        <v>21</v>
      </c>
      <c r="H15" s="361" t="s">
        <v>279</v>
      </c>
      <c r="I15" s="362" t="s">
        <v>277</v>
      </c>
      <c r="J15" s="641" t="s">
        <v>5</v>
      </c>
      <c r="K15" s="240" t="s">
        <v>7</v>
      </c>
      <c r="L15" s="363"/>
      <c r="M15" s="287" t="s">
        <v>243</v>
      </c>
      <c r="N15" s="364"/>
      <c r="O15" s="364"/>
      <c r="P15" s="364"/>
      <c r="Q15" s="47"/>
      <c r="R15" s="271">
        <f t="shared" si="3"/>
        <v>0</v>
      </c>
      <c r="S15" s="271" t="str">
        <f t="shared" si="0"/>
        <v>No</v>
      </c>
      <c r="T15" s="1"/>
      <c r="U15" s="478"/>
      <c r="V15" s="514"/>
      <c r="W15" s="515">
        <f>IF(V15="Yes and we will continue to use",3,IF(V15="Yes but we are phasing it out",1,IF(V15="Not sure",0,IF(V15="No but we want to use it",2,0))))</f>
        <v>0</v>
      </c>
      <c r="X15" s="514"/>
      <c r="Y15" s="515"/>
      <c r="Z15" s="516"/>
      <c r="AA15" s="515"/>
      <c r="AB15" s="514"/>
      <c r="AC15" s="515"/>
      <c r="AD15" s="514"/>
      <c r="AE15" s="515"/>
      <c r="AF15" s="516"/>
      <c r="AG15" s="515"/>
      <c r="AH15" s="523"/>
      <c r="AI15" s="515"/>
      <c r="AJ15" s="514"/>
      <c r="AK15" s="515"/>
      <c r="AL15" s="519"/>
      <c r="AM15" s="515"/>
      <c r="AN15" s="517"/>
      <c r="AO15" s="515"/>
      <c r="AP15" s="516"/>
      <c r="AQ15" s="515"/>
      <c r="AR15" s="514"/>
      <c r="AS15" s="515"/>
      <c r="AT15" s="514"/>
      <c r="AU15" s="515"/>
      <c r="AV15" s="514"/>
      <c r="AW15" s="515"/>
      <c r="AX15" s="521"/>
      <c r="AY15" s="515"/>
      <c r="AZ15" s="521"/>
      <c r="BA15" s="515"/>
      <c r="BB15" s="529"/>
      <c r="BC15" s="302">
        <f>IF(BB15="Yes and we will continue to use",3,IF(BB15="Yes but we are phasing it out",1,IF(BB15="Not sure",0,IF(BB15="No but we want to use it",2,0))))</f>
        <v>0</v>
      </c>
      <c r="BD15" s="42"/>
      <c r="BE15" s="17"/>
      <c r="BF15" s="17"/>
      <c r="BG15" s="17"/>
      <c r="BH15" s="140"/>
      <c r="BI15" s="454"/>
      <c r="BJ15" s="365"/>
      <c r="BK15" s="366"/>
      <c r="BL15" s="367"/>
      <c r="BM15" s="368"/>
      <c r="BN15" s="274" t="str">
        <f>HYPERLINK("http://mdotcf.state.mi.us/public/design/englishstandardplans/spdetails/specdetailindex.cfm","Refer to R-73-F")</f>
        <v>Refer to R-73-F</v>
      </c>
      <c r="BO15" s="340"/>
      <c r="BP15" s="341"/>
      <c r="BQ15" s="342"/>
      <c r="BR15" s="365" t="s">
        <v>164</v>
      </c>
      <c r="BS15" s="366"/>
      <c r="BT15" s="367"/>
      <c r="BU15" s="368"/>
      <c r="BV15" s="17"/>
      <c r="BW15" s="340"/>
      <c r="BX15" s="341"/>
      <c r="BY15" s="342"/>
      <c r="BZ15" s="145"/>
      <c r="CA15" s="17"/>
      <c r="CB15" s="17"/>
      <c r="CC15" s="17"/>
      <c r="CD15" s="366"/>
      <c r="CE15" s="369"/>
      <c r="CF15" s="366"/>
      <c r="CG15" s="367"/>
      <c r="CH15" s="368"/>
      <c r="CI15" s="370"/>
      <c r="CJ15" s="340"/>
      <c r="CK15" s="341"/>
      <c r="CL15" s="342"/>
      <c r="CM15" s="145"/>
      <c r="CN15" s="61"/>
      <c r="CO15" s="163"/>
      <c r="CP15" s="272"/>
    </row>
    <row r="16" spans="1:94" s="286" customFormat="1" ht="39.75" customHeight="1" thickBot="1" x14ac:dyDescent="0.25">
      <c r="A16" s="552"/>
      <c r="B16" s="625"/>
      <c r="C16" s="596"/>
      <c r="D16" s="635"/>
      <c r="E16" s="473" t="s">
        <v>196</v>
      </c>
      <c r="F16" s="357" t="s">
        <v>64</v>
      </c>
      <c r="G16" s="247"/>
      <c r="H16" s="239" t="s">
        <v>95</v>
      </c>
      <c r="I16" s="247" t="s">
        <v>253</v>
      </c>
      <c r="J16" s="642" t="s">
        <v>5</v>
      </c>
      <c r="K16" s="240" t="s">
        <v>7</v>
      </c>
      <c r="L16" s="165"/>
      <c r="M16" s="336" t="s">
        <v>243</v>
      </c>
      <c r="N16" s="322">
        <v>77400</v>
      </c>
      <c r="O16" s="322">
        <v>15250</v>
      </c>
      <c r="P16" s="322">
        <f>SUM(N16+O16)</f>
        <v>92650</v>
      </c>
      <c r="Q16" s="47"/>
      <c r="R16" s="271">
        <f t="shared" si="3"/>
        <v>0</v>
      </c>
      <c r="S16" s="271" t="str">
        <f t="shared" si="0"/>
        <v>No</v>
      </c>
      <c r="T16" s="271"/>
      <c r="U16" s="478"/>
      <c r="V16" s="521"/>
      <c r="W16" s="515">
        <f t="shared" ref="W16" si="6">IF(V16="Yes and we will continue to use",3,IF(V16="Yes but we are phasing it out",1,IF(V16="Not sure",0,IF(V16="No but we want to use it",2,0))))</f>
        <v>0</v>
      </c>
      <c r="X16" s="521"/>
      <c r="Y16" s="515"/>
      <c r="Z16" s="516"/>
      <c r="AA16" s="515"/>
      <c r="AB16" s="514"/>
      <c r="AC16" s="515"/>
      <c r="AD16" s="521"/>
      <c r="AE16" s="515"/>
      <c r="AF16" s="516"/>
      <c r="AG16" s="515"/>
      <c r="AH16" s="523"/>
      <c r="AI16" s="515"/>
      <c r="AJ16" s="517"/>
      <c r="AK16" s="515"/>
      <c r="AL16" s="521"/>
      <c r="AM16" s="515"/>
      <c r="AN16" s="514"/>
      <c r="AO16" s="515"/>
      <c r="AP16" s="521"/>
      <c r="AQ16" s="515"/>
      <c r="AR16" s="514"/>
      <c r="AS16" s="515"/>
      <c r="AT16" s="517"/>
      <c r="AU16" s="515"/>
      <c r="AV16" s="521"/>
      <c r="AW16" s="515"/>
      <c r="AX16" s="521"/>
      <c r="AY16" s="515"/>
      <c r="AZ16" s="521"/>
      <c r="BA16" s="515"/>
      <c r="BB16" s="531"/>
      <c r="BC16" s="485">
        <f t="shared" ref="BC16" si="7">IF(BB16="Yes and we will continue to use",3,IF(BB16="Yes but we are phasing it out",1,IF(BB16="Not sure",0,IF(BB16="No but we want to use it",2,0))))</f>
        <v>0</v>
      </c>
      <c r="BD16" s="47"/>
      <c r="BE16" s="241"/>
      <c r="BF16" s="241"/>
      <c r="BG16" s="241"/>
      <c r="BH16" s="242"/>
      <c r="BI16" s="455"/>
      <c r="BJ16" s="248"/>
      <c r="BK16" s="242"/>
      <c r="BL16" s="243"/>
      <c r="BM16" s="245"/>
      <c r="BN16" s="375" t="str">
        <f>HYPERLINK("http://mdotcf.state.mi.us/public/design/englishroadmanual/","Refer to Chapter 7, Section 7.01.34")</f>
        <v>Refer to Chapter 7, Section 7.01.34</v>
      </c>
      <c r="BO16" s="242"/>
      <c r="BP16" s="243"/>
      <c r="BQ16" s="244"/>
      <c r="BR16" s="248"/>
      <c r="BS16" s="242"/>
      <c r="BT16" s="243"/>
      <c r="BU16" s="245"/>
      <c r="BV16" s="241"/>
      <c r="BW16" s="242"/>
      <c r="BX16" s="243"/>
      <c r="BY16" s="244"/>
      <c r="BZ16" s="245"/>
      <c r="CA16" s="241"/>
      <c r="CB16" s="241"/>
      <c r="CC16" s="241"/>
      <c r="CD16" s="376"/>
      <c r="CE16" s="278" t="s">
        <v>128</v>
      </c>
      <c r="CF16" s="242"/>
      <c r="CG16" s="243"/>
      <c r="CH16" s="245"/>
      <c r="CI16" s="241"/>
      <c r="CJ16" s="242"/>
      <c r="CK16" s="243"/>
      <c r="CL16" s="244"/>
      <c r="CM16" s="245"/>
      <c r="CN16" s="47"/>
      <c r="CO16" s="360"/>
      <c r="CP16" s="285"/>
    </row>
    <row r="17" spans="1:94" s="238" customFormat="1" ht="33.75" customHeight="1" x14ac:dyDescent="0.2">
      <c r="A17" s="552"/>
      <c r="B17" s="625"/>
      <c r="C17" s="596"/>
      <c r="D17" s="635"/>
      <c r="E17" s="560" t="s">
        <v>198</v>
      </c>
      <c r="F17" s="437" t="s">
        <v>312</v>
      </c>
      <c r="G17" s="154" t="s">
        <v>13</v>
      </c>
      <c r="H17" s="35" t="s">
        <v>78</v>
      </c>
      <c r="I17" s="306"/>
      <c r="J17" s="640" t="s">
        <v>280</v>
      </c>
      <c r="K17" s="101"/>
      <c r="L17" s="27"/>
      <c r="M17" s="335" t="s">
        <v>243</v>
      </c>
      <c r="N17" s="315"/>
      <c r="O17" s="315"/>
      <c r="P17" s="315"/>
      <c r="Q17" s="103"/>
      <c r="R17" s="303">
        <f t="shared" si="3"/>
        <v>0</v>
      </c>
      <c r="S17" s="303" t="str">
        <f t="shared" si="0"/>
        <v>No</v>
      </c>
      <c r="T17" s="101"/>
      <c r="U17" s="475"/>
      <c r="V17" s="486"/>
      <c r="W17" s="487">
        <f>IF(V17="Yes and we will continue to use",3,IF(V17="Yes but we are phasing it out",1,IF(V17="Not sure",0,IF(V17="No but we want to use it",2,0))))</f>
        <v>0</v>
      </c>
      <c r="X17" s="497"/>
      <c r="Y17" s="487"/>
      <c r="Z17" s="488"/>
      <c r="AA17" s="487"/>
      <c r="AB17" s="490"/>
      <c r="AC17" s="487"/>
      <c r="AD17" s="486"/>
      <c r="AE17" s="487"/>
      <c r="AF17" s="489"/>
      <c r="AG17" s="487"/>
      <c r="AH17" s="499"/>
      <c r="AI17" s="487"/>
      <c r="AJ17" s="490"/>
      <c r="AK17" s="487"/>
      <c r="AL17" s="486"/>
      <c r="AM17" s="487"/>
      <c r="AN17" s="488"/>
      <c r="AO17" s="487"/>
      <c r="AP17" s="486"/>
      <c r="AQ17" s="487"/>
      <c r="AR17" s="497"/>
      <c r="AS17" s="487"/>
      <c r="AT17" s="488"/>
      <c r="AU17" s="487"/>
      <c r="AV17" s="490"/>
      <c r="AW17" s="487"/>
      <c r="AX17" s="486"/>
      <c r="AY17" s="487"/>
      <c r="AZ17" s="486"/>
      <c r="BA17" s="487"/>
      <c r="BB17" s="499"/>
      <c r="BC17" s="41">
        <f>IF(BB17="Yes and we will continue to use",3,IF(BB17="Yes but we are phasing it out",1,IF(BB17="Not sure",0,IF(BB17="No but we want to use it",2,0))))</f>
        <v>0</v>
      </c>
      <c r="BD17" s="103"/>
      <c r="BE17" s="101" t="s">
        <v>222</v>
      </c>
      <c r="BF17" s="120"/>
      <c r="BG17" s="120"/>
      <c r="BH17" s="105"/>
      <c r="BI17" s="456"/>
      <c r="BJ17" s="128"/>
      <c r="BK17" s="350"/>
      <c r="BL17" s="351"/>
      <c r="BM17" s="397"/>
      <c r="BN17" s="154" t="str">
        <f>HYPERLINK("http://mdotcf.state.mi.us/public/design/englishstandardplans/spdetails/specdetailindex.cfm","Refer to 21")</f>
        <v>Refer to 21</v>
      </c>
      <c r="BO17" s="353"/>
      <c r="BP17" s="441"/>
      <c r="BQ17" s="442"/>
      <c r="BR17" s="128" t="s">
        <v>163</v>
      </c>
      <c r="BS17" s="350"/>
      <c r="BT17" s="351"/>
      <c r="BU17" s="397"/>
      <c r="BV17" s="120"/>
      <c r="BW17" s="353"/>
      <c r="BX17" s="441"/>
      <c r="BY17" s="442"/>
      <c r="BZ17" s="138"/>
      <c r="CA17" s="120"/>
      <c r="CB17" s="120"/>
      <c r="CC17" s="120"/>
      <c r="CD17" s="353"/>
      <c r="CE17" s="156" t="s">
        <v>112</v>
      </c>
      <c r="CF17" s="398" t="s">
        <v>113</v>
      </c>
      <c r="CG17" s="351"/>
      <c r="CH17" s="444"/>
      <c r="CI17" s="374"/>
      <c r="CJ17" s="353"/>
      <c r="CK17" s="441"/>
      <c r="CL17" s="442"/>
      <c r="CM17" s="138"/>
      <c r="CN17" s="103"/>
      <c r="CO17" s="161"/>
      <c r="CP17" s="237"/>
    </row>
    <row r="18" spans="1:94" s="59" customFormat="1" ht="24.95" customHeight="1" x14ac:dyDescent="0.2">
      <c r="A18" s="552"/>
      <c r="B18" s="625"/>
      <c r="C18" s="596"/>
      <c r="D18" s="635"/>
      <c r="E18" s="561"/>
      <c r="F18" s="98" t="s">
        <v>18</v>
      </c>
      <c r="G18" s="301" t="s">
        <v>19</v>
      </c>
      <c r="H18" s="36" t="s">
        <v>95</v>
      </c>
      <c r="I18" s="333" t="s">
        <v>277</v>
      </c>
      <c r="J18" s="639"/>
      <c r="K18" s="101"/>
      <c r="L18" s="27"/>
      <c r="M18" s="335" t="s">
        <v>243</v>
      </c>
      <c r="N18" s="315"/>
      <c r="O18" s="315"/>
      <c r="P18" s="315"/>
      <c r="Q18" s="103"/>
      <c r="R18" s="303">
        <f t="shared" si="3"/>
        <v>0</v>
      </c>
      <c r="S18" s="303" t="str">
        <f t="shared" si="0"/>
        <v>No</v>
      </c>
      <c r="T18" s="101"/>
      <c r="U18" s="475"/>
      <c r="V18" s="486"/>
      <c r="W18" s="487">
        <f>IF(V18="Yes and we will continue to use",3,IF(V18="Yes but we are phasing it out",1,IF(V18="Not sure",0,IF(V18="No but we want to use it",2,0))))</f>
        <v>0</v>
      </c>
      <c r="X18" s="488"/>
      <c r="Y18" s="487"/>
      <c r="Z18" s="489"/>
      <c r="AA18" s="487"/>
      <c r="AB18" s="490"/>
      <c r="AC18" s="487"/>
      <c r="AD18" s="490"/>
      <c r="AE18" s="487"/>
      <c r="AF18" s="486"/>
      <c r="AG18" s="487"/>
      <c r="AH18" s="499"/>
      <c r="AI18" s="487"/>
      <c r="AJ18" s="490"/>
      <c r="AK18" s="487"/>
      <c r="AL18" s="486"/>
      <c r="AM18" s="487"/>
      <c r="AN18" s="488"/>
      <c r="AO18" s="487"/>
      <c r="AP18" s="486"/>
      <c r="AQ18" s="487"/>
      <c r="AR18" s="489"/>
      <c r="AS18" s="487"/>
      <c r="AT18" s="488"/>
      <c r="AU18" s="487"/>
      <c r="AV18" s="490"/>
      <c r="AW18" s="487"/>
      <c r="AX18" s="486"/>
      <c r="AY18" s="487"/>
      <c r="AZ18" s="489"/>
      <c r="BA18" s="487"/>
      <c r="BB18" s="502"/>
      <c r="BC18" s="256">
        <f>IF(BB18="Yes and we will continue to use",3,IF(BB18="Yes but we are phasing it out",1,IF(BB18="Not sure",0,IF(BB18="No but we want to use it",2,0))))</f>
        <v>0</v>
      </c>
      <c r="BD18" s="23"/>
      <c r="BE18" s="101" t="s">
        <v>222</v>
      </c>
      <c r="BF18" s="111"/>
      <c r="BG18" s="111"/>
      <c r="BH18" s="112"/>
      <c r="BI18" s="456"/>
      <c r="BJ18" s="128"/>
      <c r="BK18" s="438"/>
      <c r="BL18" s="439"/>
      <c r="BM18" s="440"/>
      <c r="BN18" s="111"/>
      <c r="BO18" s="195"/>
      <c r="BP18" s="196"/>
      <c r="BQ18" s="198"/>
      <c r="BR18" s="128" t="s">
        <v>163</v>
      </c>
      <c r="BS18" s="438"/>
      <c r="BT18" s="439"/>
      <c r="BU18" s="440"/>
      <c r="BV18" s="111"/>
      <c r="BW18" s="195"/>
      <c r="BX18" s="196"/>
      <c r="BY18" s="198"/>
      <c r="BZ18" s="113"/>
      <c r="CA18" s="111"/>
      <c r="CB18" s="111"/>
      <c r="CC18" s="111"/>
      <c r="CD18" s="129"/>
      <c r="CE18" s="109" t="s">
        <v>120</v>
      </c>
      <c r="CF18" s="443"/>
      <c r="CG18" s="439"/>
      <c r="CH18" s="440"/>
      <c r="CI18" s="108"/>
      <c r="CJ18" s="195"/>
      <c r="CK18" s="196"/>
      <c r="CL18" s="198"/>
      <c r="CM18" s="113"/>
      <c r="CN18" s="23"/>
      <c r="CO18" s="161"/>
      <c r="CP18" s="167"/>
    </row>
    <row r="19" spans="1:94" s="59" customFormat="1" ht="33.75" customHeight="1" x14ac:dyDescent="0.2">
      <c r="A19" s="552"/>
      <c r="B19" s="625"/>
      <c r="C19" s="596"/>
      <c r="D19" s="635"/>
      <c r="E19" s="561"/>
      <c r="F19" s="98" t="s">
        <v>313</v>
      </c>
      <c r="G19" s="301" t="s">
        <v>14</v>
      </c>
      <c r="H19" s="36" t="s">
        <v>95</v>
      </c>
      <c r="I19" s="333"/>
      <c r="J19" s="639" t="s">
        <v>280</v>
      </c>
      <c r="K19" s="101"/>
      <c r="L19" s="27"/>
      <c r="M19" s="335" t="s">
        <v>243</v>
      </c>
      <c r="N19" s="315"/>
      <c r="O19" s="315"/>
      <c r="P19" s="315"/>
      <c r="Q19" s="103"/>
      <c r="R19" s="303">
        <f t="shared" si="3"/>
        <v>0</v>
      </c>
      <c r="S19" s="303" t="str">
        <f t="shared" si="0"/>
        <v>No</v>
      </c>
      <c r="T19" s="101"/>
      <c r="U19" s="475"/>
      <c r="V19" s="486"/>
      <c r="W19" s="487">
        <f>IF(V19="Yes and we will continue to use",3,IF(V19="Yes but we are phasing it out",1,IF(V19="Not sure",0,IF(V19="No but we want to use it",2,0))))</f>
        <v>0</v>
      </c>
      <c r="X19" s="497"/>
      <c r="Y19" s="487"/>
      <c r="Z19" s="488"/>
      <c r="AA19" s="487"/>
      <c r="AB19" s="490"/>
      <c r="AC19" s="487"/>
      <c r="AD19" s="486"/>
      <c r="AE19" s="487"/>
      <c r="AF19" s="489"/>
      <c r="AG19" s="487"/>
      <c r="AH19" s="499"/>
      <c r="AI19" s="487"/>
      <c r="AJ19" s="490"/>
      <c r="AK19" s="487"/>
      <c r="AL19" s="486"/>
      <c r="AM19" s="487"/>
      <c r="AN19" s="488"/>
      <c r="AO19" s="487"/>
      <c r="AP19" s="486"/>
      <c r="AQ19" s="487"/>
      <c r="AR19" s="489"/>
      <c r="AS19" s="487"/>
      <c r="AT19" s="488"/>
      <c r="AU19" s="487"/>
      <c r="AV19" s="490"/>
      <c r="AW19" s="487"/>
      <c r="AX19" s="486"/>
      <c r="AY19" s="487"/>
      <c r="AZ19" s="486"/>
      <c r="BA19" s="487"/>
      <c r="BB19" s="499"/>
      <c r="BC19" s="256">
        <f>IF(BB19="Yes and we will continue to use",3,IF(BB19="Yes but we are phasing it out",1,IF(BB19="Not sure",0,IF(BB19="No but we want to use it",2,0))))</f>
        <v>0</v>
      </c>
      <c r="BD19" s="23"/>
      <c r="BE19" s="101" t="s">
        <v>222</v>
      </c>
      <c r="BF19" s="111"/>
      <c r="BG19" s="111"/>
      <c r="BH19" s="112"/>
      <c r="BI19" s="456"/>
      <c r="BJ19" s="128"/>
      <c r="BK19" s="195"/>
      <c r="BL19" s="196"/>
      <c r="BM19" s="197"/>
      <c r="BN19" s="6" t="str">
        <f>HYPERLINK("http://mdotcf.state.mi.us/public/design/englishstandardplans/spdetails/specdetailindex.cfm","Refer to 21")</f>
        <v>Refer to 21</v>
      </c>
      <c r="BO19" s="129"/>
      <c r="BP19" s="130"/>
      <c r="BQ19" s="131"/>
      <c r="BR19" s="128" t="s">
        <v>163</v>
      </c>
      <c r="BS19" s="195"/>
      <c r="BT19" s="196"/>
      <c r="BU19" s="197"/>
      <c r="BV19" s="111"/>
      <c r="BW19" s="129"/>
      <c r="BX19" s="130"/>
      <c r="BY19" s="131"/>
      <c r="BZ19" s="113"/>
      <c r="CA19" s="111"/>
      <c r="CB19" s="111"/>
      <c r="CC19" s="111"/>
      <c r="CD19" s="112"/>
      <c r="CE19" s="109" t="s">
        <v>112</v>
      </c>
      <c r="CF19" s="114" t="s">
        <v>113</v>
      </c>
      <c r="CG19" s="196"/>
      <c r="CH19" s="197"/>
      <c r="CI19" s="108"/>
      <c r="CJ19" s="262"/>
      <c r="CK19" s="263"/>
      <c r="CL19" s="264"/>
      <c r="CM19" s="113"/>
      <c r="CN19" s="23"/>
      <c r="CO19" s="161"/>
      <c r="CP19" s="167"/>
    </row>
    <row r="20" spans="1:94" s="273" customFormat="1" ht="24.95" customHeight="1" thickBot="1" x14ac:dyDescent="0.25">
      <c r="A20" s="552"/>
      <c r="B20" s="625"/>
      <c r="C20" s="596"/>
      <c r="D20" s="635"/>
      <c r="E20" s="561"/>
      <c r="F20" s="20" t="s">
        <v>63</v>
      </c>
      <c r="G20" s="377"/>
      <c r="H20" s="249" t="s">
        <v>95</v>
      </c>
      <c r="I20" s="377" t="s">
        <v>254</v>
      </c>
      <c r="J20" s="641" t="s">
        <v>5</v>
      </c>
      <c r="K20" s="240" t="s">
        <v>3</v>
      </c>
      <c r="L20" s="165"/>
      <c r="M20" s="287" t="s">
        <v>244</v>
      </c>
      <c r="N20" s="324">
        <v>77400</v>
      </c>
      <c r="O20" s="324">
        <v>15250</v>
      </c>
      <c r="P20" s="324">
        <f>SUM(N20+O20)</f>
        <v>92650</v>
      </c>
      <c r="Q20" s="47"/>
      <c r="R20" s="271">
        <f t="shared" si="3"/>
        <v>0</v>
      </c>
      <c r="S20" s="271" t="str">
        <f t="shared" si="0"/>
        <v>No</v>
      </c>
      <c r="T20" s="1"/>
      <c r="U20" s="478"/>
      <c r="V20" s="514"/>
      <c r="W20" s="515">
        <f>IF(V20="Yes and we will continue to use",3,IF(V20="Yes but we are phasing it out",1,IF(V20="Not sure",0,IF(V20="No but we want to use it",2,0))))</f>
        <v>0</v>
      </c>
      <c r="X20" s="521"/>
      <c r="Y20" s="515"/>
      <c r="Z20" s="514"/>
      <c r="AA20" s="515"/>
      <c r="AB20" s="514"/>
      <c r="AC20" s="515"/>
      <c r="AD20" s="521"/>
      <c r="AE20" s="515"/>
      <c r="AF20" s="521"/>
      <c r="AG20" s="515"/>
      <c r="AH20" s="531"/>
      <c r="AI20" s="515"/>
      <c r="AJ20" s="514"/>
      <c r="AK20" s="515"/>
      <c r="AL20" s="514"/>
      <c r="AM20" s="515"/>
      <c r="AN20" s="517"/>
      <c r="AO20" s="515"/>
      <c r="AP20" s="521"/>
      <c r="AQ20" s="515"/>
      <c r="AR20" s="514"/>
      <c r="AS20" s="515"/>
      <c r="AT20" s="516"/>
      <c r="AU20" s="515"/>
      <c r="AV20" s="516"/>
      <c r="AW20" s="515"/>
      <c r="AX20" s="521"/>
      <c r="AY20" s="515"/>
      <c r="AZ20" s="521"/>
      <c r="BA20" s="515"/>
      <c r="BB20" s="524"/>
      <c r="BC20" s="302">
        <f>IF(BB20="Yes and we will continue to use",3,IF(BB20="Yes but we are phasing it out",1,IF(BB20="Not sure",0,IF(BB20="No but we want to use it",2,0))))</f>
        <v>0</v>
      </c>
      <c r="BD20" s="42"/>
      <c r="BE20" s="17" t="s">
        <v>223</v>
      </c>
      <c r="BF20" s="17"/>
      <c r="BG20" s="17"/>
      <c r="BH20" s="140"/>
      <c r="BI20" s="454"/>
      <c r="BJ20" s="87"/>
      <c r="BK20" s="140"/>
      <c r="BL20" s="141"/>
      <c r="BM20" s="145"/>
      <c r="BN20" s="17"/>
      <c r="BO20" s="140"/>
      <c r="BP20" s="141"/>
      <c r="BQ20" s="142"/>
      <c r="BR20" s="87"/>
      <c r="BS20" s="140"/>
      <c r="BT20" s="141"/>
      <c r="BU20" s="145"/>
      <c r="BV20" s="17"/>
      <c r="BW20" s="140"/>
      <c r="BX20" s="141"/>
      <c r="BY20" s="142"/>
      <c r="BZ20" s="145"/>
      <c r="CA20" s="17"/>
      <c r="CB20" s="17"/>
      <c r="CC20" s="17"/>
      <c r="CD20" s="378"/>
      <c r="CE20" s="344" t="s">
        <v>127</v>
      </c>
      <c r="CF20" s="140"/>
      <c r="CG20" s="141"/>
      <c r="CH20" s="145"/>
      <c r="CI20" s="17"/>
      <c r="CJ20" s="140"/>
      <c r="CK20" s="141"/>
      <c r="CL20" s="142"/>
      <c r="CM20" s="145"/>
      <c r="CN20" s="61"/>
      <c r="CO20" s="163"/>
      <c r="CP20" s="272"/>
    </row>
    <row r="21" spans="1:94" s="59" customFormat="1" ht="24.95" customHeight="1" x14ac:dyDescent="0.2">
      <c r="A21" s="552"/>
      <c r="B21" s="625"/>
      <c r="C21" s="596"/>
      <c r="D21" s="635"/>
      <c r="E21" s="560" t="s">
        <v>215</v>
      </c>
      <c r="F21" s="182" t="s">
        <v>216</v>
      </c>
      <c r="G21" s="19" t="s">
        <v>9</v>
      </c>
      <c r="H21" s="36" t="s">
        <v>95</v>
      </c>
      <c r="I21" s="5" t="s">
        <v>249</v>
      </c>
      <c r="J21" s="639" t="s">
        <v>4</v>
      </c>
      <c r="K21" s="24" t="s">
        <v>7</v>
      </c>
      <c r="L21" s="295" t="s">
        <v>73</v>
      </c>
      <c r="M21" s="433" t="s">
        <v>242</v>
      </c>
      <c r="N21" s="317"/>
      <c r="O21" s="317"/>
      <c r="P21" s="317"/>
      <c r="Q21" s="23"/>
      <c r="R21" s="303">
        <f t="shared" si="3"/>
        <v>0</v>
      </c>
      <c r="S21" s="303" t="str">
        <f t="shared" si="0"/>
        <v>No</v>
      </c>
      <c r="T21" s="162"/>
      <c r="U21" s="290"/>
      <c r="V21" s="486"/>
      <c r="W21" s="487">
        <f t="shared" ref="W21:W22" si="8">IF(V21="Yes and we will continue to use",3,IF(V21="Yes but we are phasing it out",1,IF(V21="Not sure",0,IF(V21="No but we want to use it",2,0))))</f>
        <v>0</v>
      </c>
      <c r="X21" s="486"/>
      <c r="Y21" s="487"/>
      <c r="Z21" s="488"/>
      <c r="AA21" s="487"/>
      <c r="AB21" s="490"/>
      <c r="AC21" s="487"/>
      <c r="AD21" s="488"/>
      <c r="AE21" s="487"/>
      <c r="AF21" s="486"/>
      <c r="AG21" s="487"/>
      <c r="AH21" s="491"/>
      <c r="AI21" s="487"/>
      <c r="AJ21" s="488"/>
      <c r="AK21" s="487"/>
      <c r="AL21" s="486"/>
      <c r="AM21" s="487"/>
      <c r="AN21" s="486"/>
      <c r="AO21" s="487"/>
      <c r="AP21" s="488"/>
      <c r="AQ21" s="487"/>
      <c r="AR21" s="489"/>
      <c r="AS21" s="487"/>
      <c r="AT21" s="487"/>
      <c r="AU21" s="487"/>
      <c r="AV21" s="486"/>
      <c r="AW21" s="487"/>
      <c r="AX21" s="486"/>
      <c r="AY21" s="487"/>
      <c r="AZ21" s="489"/>
      <c r="BA21" s="487"/>
      <c r="BB21" s="492"/>
      <c r="BC21" s="256">
        <f t="shared" ref="BC21:BC22" si="9">IF(BB21="Yes and we will continue to use",3,IF(BB21="Yes but we are phasing it out",1,IF(BB21="Not sure",0,IF(BB21="No but we want to use it",2,0))))</f>
        <v>0</v>
      </c>
      <c r="BD21" s="11"/>
      <c r="BE21" s="111"/>
      <c r="BF21" s="111"/>
      <c r="BG21" s="111"/>
      <c r="BH21" s="112"/>
      <c r="BI21" s="450"/>
      <c r="BJ21" s="86"/>
      <c r="BK21" s="112"/>
      <c r="BL21" s="132"/>
      <c r="BM21" s="132"/>
      <c r="BN21" s="301" t="str">
        <f t="shared" ref="BN21" si="10">HYPERLINK("http://mdotcf.state.mi.us/public/design/englishstandardplans/spdetails/specdetailindex.cfm","Refer to R-60-J")</f>
        <v>Refer to R-60-J</v>
      </c>
      <c r="BO21" s="132"/>
      <c r="BP21" s="132"/>
      <c r="BQ21" s="133"/>
      <c r="BR21" s="86"/>
      <c r="BS21" s="112"/>
      <c r="BT21" s="132"/>
      <c r="BU21" s="113"/>
      <c r="BV21" s="111"/>
      <c r="BW21" s="112"/>
      <c r="BX21" s="132"/>
      <c r="BY21" s="133"/>
      <c r="BZ21" s="113"/>
      <c r="CA21" s="111"/>
      <c r="CB21" s="111"/>
      <c r="CC21" s="111"/>
      <c r="CD21" s="112"/>
      <c r="CE21" s="305" t="s">
        <v>238</v>
      </c>
      <c r="CF21" s="132"/>
      <c r="CG21" s="132"/>
      <c r="CH21" s="113"/>
      <c r="CI21" s="111"/>
      <c r="CJ21" s="112"/>
      <c r="CK21" s="132"/>
      <c r="CL21" s="133"/>
      <c r="CM21" s="113"/>
      <c r="CN21" s="11"/>
      <c r="CO21" s="80"/>
      <c r="CP21" s="167"/>
    </row>
    <row r="22" spans="1:94" s="273" customFormat="1" ht="34.5" customHeight="1" thickBot="1" x14ac:dyDescent="0.25">
      <c r="A22" s="552"/>
      <c r="B22" s="625"/>
      <c r="C22" s="596"/>
      <c r="D22" s="635"/>
      <c r="E22" s="561"/>
      <c r="F22" s="180" t="s">
        <v>219</v>
      </c>
      <c r="G22" s="379" t="s">
        <v>9</v>
      </c>
      <c r="H22" s="249" t="s">
        <v>95</v>
      </c>
      <c r="I22" s="362" t="s">
        <v>277</v>
      </c>
      <c r="J22" s="641" t="s">
        <v>5</v>
      </c>
      <c r="K22" s="164" t="s">
        <v>7</v>
      </c>
      <c r="L22" s="29"/>
      <c r="M22" s="287" t="s">
        <v>243</v>
      </c>
      <c r="N22" s="314"/>
      <c r="O22" s="314"/>
      <c r="P22" s="314"/>
      <c r="Q22" s="42"/>
      <c r="R22" s="271">
        <f t="shared" si="3"/>
        <v>0</v>
      </c>
      <c r="S22" s="271" t="str">
        <f t="shared" si="0"/>
        <v>No</v>
      </c>
      <c r="T22" s="1"/>
      <c r="U22" s="277"/>
      <c r="V22" s="516"/>
      <c r="W22" s="515">
        <f t="shared" si="8"/>
        <v>0</v>
      </c>
      <c r="X22" s="521"/>
      <c r="Y22" s="515"/>
      <c r="Z22" s="517"/>
      <c r="AA22" s="515"/>
      <c r="AB22" s="514"/>
      <c r="AC22" s="515"/>
      <c r="AD22" s="514"/>
      <c r="AE22" s="515"/>
      <c r="AF22" s="514"/>
      <c r="AG22" s="515"/>
      <c r="AH22" s="518"/>
      <c r="AI22" s="515"/>
      <c r="AJ22" s="514"/>
      <c r="AK22" s="515"/>
      <c r="AL22" s="514"/>
      <c r="AM22" s="515"/>
      <c r="AN22" s="521"/>
      <c r="AO22" s="515"/>
      <c r="AP22" s="517"/>
      <c r="AQ22" s="515"/>
      <c r="AR22" s="521"/>
      <c r="AS22" s="515"/>
      <c r="AT22" s="515"/>
      <c r="AU22" s="515"/>
      <c r="AV22" s="514"/>
      <c r="AW22" s="515"/>
      <c r="AX22" s="521"/>
      <c r="AY22" s="515"/>
      <c r="AZ22" s="516"/>
      <c r="BA22" s="515"/>
      <c r="BB22" s="522"/>
      <c r="BC22" s="302">
        <f t="shared" si="9"/>
        <v>0</v>
      </c>
      <c r="BD22" s="12"/>
      <c r="BE22" s="17"/>
      <c r="BF22" s="17"/>
      <c r="BG22" s="17"/>
      <c r="BH22" s="425" t="s">
        <v>229</v>
      </c>
      <c r="BI22" s="458"/>
      <c r="BJ22" s="87"/>
      <c r="BK22" s="140"/>
      <c r="BL22" s="141"/>
      <c r="BM22" s="141"/>
      <c r="BN22" s="171"/>
      <c r="BO22" s="141"/>
      <c r="BP22" s="141"/>
      <c r="BQ22" s="142"/>
      <c r="BR22" s="87"/>
      <c r="BS22" s="140"/>
      <c r="BT22" s="141"/>
      <c r="BU22" s="145"/>
      <c r="BV22" s="17"/>
      <c r="BW22" s="140"/>
      <c r="BX22" s="141"/>
      <c r="BY22" s="142"/>
      <c r="BZ22" s="145"/>
      <c r="CA22" s="17"/>
      <c r="CB22" s="17"/>
      <c r="CC22" s="17"/>
      <c r="CD22" s="140"/>
      <c r="CE22" s="380" t="s">
        <v>238</v>
      </c>
      <c r="CF22" s="141"/>
      <c r="CG22" s="141"/>
      <c r="CH22" s="145"/>
      <c r="CI22" s="17"/>
      <c r="CJ22" s="140"/>
      <c r="CK22" s="141"/>
      <c r="CL22" s="142"/>
      <c r="CM22" s="145"/>
      <c r="CN22" s="12"/>
      <c r="CO22" s="163"/>
      <c r="CP22" s="272"/>
    </row>
    <row r="23" spans="1:94" s="238" customFormat="1" ht="24.95" customHeight="1" x14ac:dyDescent="0.2">
      <c r="A23" s="552"/>
      <c r="B23" s="625"/>
      <c r="C23" s="596"/>
      <c r="D23" s="635"/>
      <c r="E23" s="560" t="s">
        <v>197</v>
      </c>
      <c r="F23" s="97" t="s">
        <v>37</v>
      </c>
      <c r="G23" s="259" t="s">
        <v>9</v>
      </c>
      <c r="H23" s="337" t="s">
        <v>95</v>
      </c>
      <c r="I23" s="434" t="s">
        <v>277</v>
      </c>
      <c r="J23" s="638" t="s">
        <v>5</v>
      </c>
      <c r="K23" s="303" t="s">
        <v>7</v>
      </c>
      <c r="L23" s="27"/>
      <c r="M23" s="27" t="s">
        <v>283</v>
      </c>
      <c r="N23" s="315"/>
      <c r="O23" s="315"/>
      <c r="P23" s="315"/>
      <c r="Q23" s="103"/>
      <c r="R23" s="303">
        <f t="shared" si="3"/>
        <v>0</v>
      </c>
      <c r="S23" s="303" t="str">
        <f t="shared" si="0"/>
        <v>No</v>
      </c>
      <c r="T23" s="7"/>
      <c r="U23" s="474"/>
      <c r="V23" s="489"/>
      <c r="W23" s="487">
        <f t="shared" ref="W23:W28" si="11">IF(V23="Yes and we will continue to use",3,IF(V23="Yes but we are phasing it out",1,IF(V23="Not sure",0,IF(V23="No but we want to use it",2,0))))</f>
        <v>0</v>
      </c>
      <c r="X23" s="488"/>
      <c r="Y23" s="487"/>
      <c r="Z23" s="489"/>
      <c r="AA23" s="487"/>
      <c r="AB23" s="490"/>
      <c r="AC23" s="487"/>
      <c r="AD23" s="488"/>
      <c r="AE23" s="487"/>
      <c r="AF23" s="489"/>
      <c r="AG23" s="487"/>
      <c r="AH23" s="503"/>
      <c r="AI23" s="487"/>
      <c r="AJ23" s="490"/>
      <c r="AK23" s="487"/>
      <c r="AL23" s="486"/>
      <c r="AM23" s="487"/>
      <c r="AN23" s="498"/>
      <c r="AO23" s="487"/>
      <c r="AP23" s="488"/>
      <c r="AQ23" s="487"/>
      <c r="AR23" s="490"/>
      <c r="AS23" s="487"/>
      <c r="AT23" s="487"/>
      <c r="AU23" s="487"/>
      <c r="AV23" s="486"/>
      <c r="AW23" s="487"/>
      <c r="AX23" s="488"/>
      <c r="AY23" s="487"/>
      <c r="AZ23" s="488"/>
      <c r="BA23" s="487"/>
      <c r="BB23" s="492"/>
      <c r="BC23" s="41">
        <f t="shared" ref="BC23:BC28" si="12">IF(BB23="Yes and we will continue to use",3,IF(BB23="Yes but we are phasing it out",1,IF(BB23="Not sure",0,IF(BB23="No but we want to use it",2,0))))</f>
        <v>0</v>
      </c>
      <c r="BD23" s="152"/>
      <c r="BE23" s="120"/>
      <c r="BF23" s="120"/>
      <c r="BG23" s="120"/>
      <c r="BH23" s="105"/>
      <c r="BI23" s="456"/>
      <c r="BJ23" s="118"/>
      <c r="BK23" s="105"/>
      <c r="BL23" s="106"/>
      <c r="BM23" s="138"/>
      <c r="BN23" s="154" t="str">
        <f>HYPERLINK("http://mdotcf.state.mi.us/public/design/englishroadmanual/","Refer to Chapter 7, Section 7.01.41.A")</f>
        <v>Refer to Chapter 7, Section 7.01.41.A</v>
      </c>
      <c r="BO23" s="105"/>
      <c r="BP23" s="106"/>
      <c r="BQ23" s="107"/>
      <c r="BR23" s="118"/>
      <c r="BS23" s="105"/>
      <c r="BT23" s="106"/>
      <c r="BU23" s="138"/>
      <c r="BV23" s="120"/>
      <c r="BW23" s="105"/>
      <c r="BX23" s="106"/>
      <c r="BY23" s="107"/>
      <c r="BZ23" s="138"/>
      <c r="CA23" s="120"/>
      <c r="CB23" s="120"/>
      <c r="CC23" s="120"/>
      <c r="CD23" s="354"/>
      <c r="CE23" s="156" t="s">
        <v>148</v>
      </c>
      <c r="CF23" s="105"/>
      <c r="CG23" s="106"/>
      <c r="CH23" s="138"/>
      <c r="CI23" s="120"/>
      <c r="CJ23" s="105"/>
      <c r="CK23" s="106"/>
      <c r="CL23" s="107"/>
      <c r="CM23" s="138"/>
      <c r="CN23" s="103"/>
      <c r="CO23" s="161"/>
      <c r="CP23" s="237"/>
    </row>
    <row r="24" spans="1:94" s="59" customFormat="1" ht="30" customHeight="1" x14ac:dyDescent="0.2">
      <c r="A24" s="552"/>
      <c r="B24" s="625"/>
      <c r="C24" s="596"/>
      <c r="D24" s="635"/>
      <c r="E24" s="561"/>
      <c r="F24" s="98" t="s">
        <v>65</v>
      </c>
      <c r="G24" s="5"/>
      <c r="H24" s="36" t="s">
        <v>95</v>
      </c>
      <c r="I24" s="96" t="s">
        <v>256</v>
      </c>
      <c r="J24" s="639" t="s">
        <v>5</v>
      </c>
      <c r="K24" s="34" t="s">
        <v>7</v>
      </c>
      <c r="L24" s="292"/>
      <c r="M24" s="334" t="s">
        <v>243</v>
      </c>
      <c r="N24" s="311">
        <v>77400</v>
      </c>
      <c r="O24" s="311">
        <v>15250</v>
      </c>
      <c r="P24" s="311">
        <f>SUM(N24+O24)</f>
        <v>92650</v>
      </c>
      <c r="Q24" s="23"/>
      <c r="R24" s="303">
        <f t="shared" si="3"/>
        <v>0</v>
      </c>
      <c r="S24" s="303" t="str">
        <f t="shared" si="0"/>
        <v>No</v>
      </c>
      <c r="T24" s="7"/>
      <c r="U24" s="474"/>
      <c r="V24" s="490"/>
      <c r="W24" s="487">
        <f t="shared" si="11"/>
        <v>0</v>
      </c>
      <c r="X24" s="488"/>
      <c r="Y24" s="487"/>
      <c r="Z24" s="490"/>
      <c r="AA24" s="487"/>
      <c r="AB24" s="490"/>
      <c r="AC24" s="487"/>
      <c r="AD24" s="490"/>
      <c r="AE24" s="487"/>
      <c r="AF24" s="486"/>
      <c r="AG24" s="487"/>
      <c r="AH24" s="502"/>
      <c r="AI24" s="487"/>
      <c r="AJ24" s="490"/>
      <c r="AK24" s="487"/>
      <c r="AL24" s="490"/>
      <c r="AM24" s="487"/>
      <c r="AN24" s="488"/>
      <c r="AO24" s="487"/>
      <c r="AP24" s="486"/>
      <c r="AQ24" s="487"/>
      <c r="AR24" s="497"/>
      <c r="AS24" s="487"/>
      <c r="AT24" s="490"/>
      <c r="AU24" s="487"/>
      <c r="AV24" s="486"/>
      <c r="AW24" s="487"/>
      <c r="AX24" s="489"/>
      <c r="AY24" s="487"/>
      <c r="AZ24" s="486"/>
      <c r="BA24" s="487"/>
      <c r="BB24" s="504"/>
      <c r="BC24" s="256">
        <f t="shared" si="12"/>
        <v>0</v>
      </c>
      <c r="BD24" s="23"/>
      <c r="BE24" s="111"/>
      <c r="BF24" s="111"/>
      <c r="BG24" s="111"/>
      <c r="BH24" s="112"/>
      <c r="BI24" s="450"/>
      <c r="BJ24" s="86"/>
      <c r="BK24" s="112"/>
      <c r="BL24" s="132"/>
      <c r="BM24" s="113"/>
      <c r="BN24" s="111"/>
      <c r="BO24" s="112"/>
      <c r="BP24" s="132"/>
      <c r="BQ24" s="133"/>
      <c r="BR24" s="86"/>
      <c r="BS24" s="112"/>
      <c r="BT24" s="132"/>
      <c r="BU24" s="113"/>
      <c r="BV24" s="111"/>
      <c r="BW24" s="112"/>
      <c r="BX24" s="132"/>
      <c r="BY24" s="133"/>
      <c r="BZ24" s="113"/>
      <c r="CA24" s="111"/>
      <c r="CB24" s="111"/>
      <c r="CC24" s="111"/>
      <c r="CD24" s="83"/>
      <c r="CE24" s="109" t="s">
        <v>129</v>
      </c>
      <c r="CF24" s="112"/>
      <c r="CG24" s="132"/>
      <c r="CH24" s="113"/>
      <c r="CI24" s="111"/>
      <c r="CJ24" s="112"/>
      <c r="CK24" s="132"/>
      <c r="CL24" s="133"/>
      <c r="CM24" s="113"/>
      <c r="CN24" s="11"/>
      <c r="CO24" s="80"/>
      <c r="CP24" s="167"/>
    </row>
    <row r="25" spans="1:94" s="59" customFormat="1" ht="32.25" customHeight="1" x14ac:dyDescent="0.2">
      <c r="A25" s="552"/>
      <c r="B25" s="625"/>
      <c r="C25" s="596"/>
      <c r="D25" s="635"/>
      <c r="E25" s="561"/>
      <c r="F25" s="99" t="s">
        <v>66</v>
      </c>
      <c r="G25" s="95"/>
      <c r="H25" s="36" t="s">
        <v>95</v>
      </c>
      <c r="I25" s="95" t="s">
        <v>256</v>
      </c>
      <c r="J25" s="639" t="s">
        <v>5</v>
      </c>
      <c r="K25" s="94" t="s">
        <v>7</v>
      </c>
      <c r="L25" s="33"/>
      <c r="M25" s="334" t="s">
        <v>243</v>
      </c>
      <c r="N25" s="311">
        <v>77400</v>
      </c>
      <c r="O25" s="311">
        <v>15250</v>
      </c>
      <c r="P25" s="311">
        <f>SUM(N25+O25)</f>
        <v>92650</v>
      </c>
      <c r="Q25" s="23"/>
      <c r="R25" s="303">
        <f t="shared" si="3"/>
        <v>0</v>
      </c>
      <c r="S25" s="303" t="str">
        <f t="shared" si="0"/>
        <v>No</v>
      </c>
      <c r="T25" s="162"/>
      <c r="U25" s="476"/>
      <c r="V25" s="490"/>
      <c r="W25" s="487">
        <f t="shared" si="11"/>
        <v>0</v>
      </c>
      <c r="X25" s="490"/>
      <c r="Y25" s="487"/>
      <c r="Z25" s="490"/>
      <c r="AA25" s="487"/>
      <c r="AB25" s="490"/>
      <c r="AC25" s="487"/>
      <c r="AD25" s="490"/>
      <c r="AE25" s="487"/>
      <c r="AF25" s="486"/>
      <c r="AG25" s="487"/>
      <c r="AH25" s="502"/>
      <c r="AI25" s="487"/>
      <c r="AJ25" s="490"/>
      <c r="AK25" s="487"/>
      <c r="AL25" s="490"/>
      <c r="AM25" s="487"/>
      <c r="AN25" s="490"/>
      <c r="AO25" s="487"/>
      <c r="AP25" s="486"/>
      <c r="AQ25" s="487"/>
      <c r="AR25" s="490"/>
      <c r="AS25" s="487"/>
      <c r="AT25" s="490"/>
      <c r="AU25" s="487"/>
      <c r="AV25" s="486"/>
      <c r="AW25" s="487"/>
      <c r="AX25" s="489"/>
      <c r="AY25" s="487"/>
      <c r="AZ25" s="486"/>
      <c r="BA25" s="487"/>
      <c r="BB25" s="500"/>
      <c r="BC25" s="256">
        <f t="shared" si="12"/>
        <v>0</v>
      </c>
      <c r="BD25" s="23"/>
      <c r="BE25" s="111"/>
      <c r="BF25" s="111"/>
      <c r="BG25" s="111"/>
      <c r="BH25" s="112"/>
      <c r="BI25" s="450"/>
      <c r="BJ25" s="86"/>
      <c r="BK25" s="112"/>
      <c r="BL25" s="132"/>
      <c r="BM25" s="113"/>
      <c r="BN25" s="111"/>
      <c r="BO25" s="112"/>
      <c r="BP25" s="132"/>
      <c r="BQ25" s="133"/>
      <c r="BR25" s="86"/>
      <c r="BS25" s="112"/>
      <c r="BT25" s="132"/>
      <c r="BU25" s="113"/>
      <c r="BV25" s="111"/>
      <c r="BW25" s="112"/>
      <c r="BX25" s="132"/>
      <c r="BY25" s="133"/>
      <c r="BZ25" s="113"/>
      <c r="CA25" s="111"/>
      <c r="CB25" s="111"/>
      <c r="CC25" s="111"/>
      <c r="CD25" s="37"/>
      <c r="CE25" s="109" t="s">
        <v>129</v>
      </c>
      <c r="CF25" s="112"/>
      <c r="CG25" s="132"/>
      <c r="CH25" s="113"/>
      <c r="CI25" s="124"/>
      <c r="CJ25" s="112"/>
      <c r="CK25" s="132"/>
      <c r="CL25" s="133"/>
      <c r="CM25" s="113"/>
      <c r="CN25" s="23"/>
      <c r="CO25" s="80"/>
      <c r="CP25" s="167"/>
    </row>
    <row r="26" spans="1:94" s="59" customFormat="1" ht="24.95" customHeight="1" x14ac:dyDescent="0.2">
      <c r="A26" s="552"/>
      <c r="B26" s="625"/>
      <c r="C26" s="596"/>
      <c r="D26" s="635"/>
      <c r="E26" s="561"/>
      <c r="F26" s="99" t="s">
        <v>67</v>
      </c>
      <c r="G26" s="95" t="s">
        <v>82</v>
      </c>
      <c r="H26" s="38" t="s">
        <v>239</v>
      </c>
      <c r="I26" s="95" t="s">
        <v>82</v>
      </c>
      <c r="J26" s="639" t="s">
        <v>5</v>
      </c>
      <c r="K26" s="94" t="s">
        <v>7</v>
      </c>
      <c r="L26" s="33"/>
      <c r="M26" s="334" t="s">
        <v>243</v>
      </c>
      <c r="N26" s="311">
        <v>77400</v>
      </c>
      <c r="O26" s="311">
        <v>15250</v>
      </c>
      <c r="P26" s="311">
        <f>SUM(N26+O26)</f>
        <v>92650</v>
      </c>
      <c r="Q26" s="23"/>
      <c r="R26" s="303">
        <f t="shared" si="3"/>
        <v>0</v>
      </c>
      <c r="S26" s="303" t="str">
        <f t="shared" si="0"/>
        <v>No</v>
      </c>
      <c r="T26" s="162"/>
      <c r="U26" s="476"/>
      <c r="V26" s="490"/>
      <c r="W26" s="487">
        <f t="shared" si="11"/>
        <v>0</v>
      </c>
      <c r="X26" s="490"/>
      <c r="Y26" s="487"/>
      <c r="Z26" s="490"/>
      <c r="AA26" s="487"/>
      <c r="AB26" s="490"/>
      <c r="AC26" s="487"/>
      <c r="AD26" s="490"/>
      <c r="AE26" s="487"/>
      <c r="AF26" s="489"/>
      <c r="AG26" s="487"/>
      <c r="AH26" s="499"/>
      <c r="AI26" s="487"/>
      <c r="AJ26" s="490"/>
      <c r="AK26" s="487"/>
      <c r="AL26" s="490"/>
      <c r="AM26" s="487"/>
      <c r="AN26" s="490"/>
      <c r="AO26" s="487"/>
      <c r="AP26" s="486"/>
      <c r="AQ26" s="487"/>
      <c r="AR26" s="490"/>
      <c r="AS26" s="487"/>
      <c r="AT26" s="490"/>
      <c r="AU26" s="487"/>
      <c r="AV26" s="489"/>
      <c r="AW26" s="487"/>
      <c r="AX26" s="489"/>
      <c r="AY26" s="487"/>
      <c r="AZ26" s="490"/>
      <c r="BA26" s="487"/>
      <c r="BB26" s="499"/>
      <c r="BC26" s="256">
        <f t="shared" si="12"/>
        <v>0</v>
      </c>
      <c r="BD26" s="23"/>
      <c r="BE26" s="111"/>
      <c r="BF26" s="111"/>
      <c r="BG26" s="111"/>
      <c r="BH26" s="112"/>
      <c r="BI26" s="450"/>
      <c r="BJ26" s="86"/>
      <c r="BK26" s="112"/>
      <c r="BL26" s="132"/>
      <c r="BM26" s="113"/>
      <c r="BN26" s="111"/>
      <c r="BO26" s="112"/>
      <c r="BP26" s="132"/>
      <c r="BQ26" s="133"/>
      <c r="BR26" s="86"/>
      <c r="BS26" s="112"/>
      <c r="BT26" s="132"/>
      <c r="BU26" s="113"/>
      <c r="BV26" s="111"/>
      <c r="BW26" s="112"/>
      <c r="BX26" s="132"/>
      <c r="BY26" s="133"/>
      <c r="BZ26" s="113"/>
      <c r="CA26" s="111"/>
      <c r="CB26" s="111"/>
      <c r="CC26" s="111"/>
      <c r="CD26" s="37"/>
      <c r="CE26" s="126"/>
      <c r="CF26" s="112"/>
      <c r="CG26" s="132"/>
      <c r="CH26" s="113"/>
      <c r="CI26" s="111"/>
      <c r="CJ26" s="112"/>
      <c r="CK26" s="132"/>
      <c r="CL26" s="133"/>
      <c r="CM26" s="113"/>
      <c r="CN26" s="23"/>
      <c r="CO26" s="80"/>
      <c r="CP26" s="167"/>
    </row>
    <row r="27" spans="1:94" s="59" customFormat="1" ht="24.95" customHeight="1" x14ac:dyDescent="0.2">
      <c r="A27" s="552"/>
      <c r="B27" s="625"/>
      <c r="C27" s="596"/>
      <c r="D27" s="635"/>
      <c r="E27" s="561"/>
      <c r="F27" s="99" t="s">
        <v>74</v>
      </c>
      <c r="G27" s="65"/>
      <c r="H27" s="36" t="s">
        <v>95</v>
      </c>
      <c r="I27" s="307"/>
      <c r="J27" s="643" t="s">
        <v>4</v>
      </c>
      <c r="K27" s="34" t="s">
        <v>3</v>
      </c>
      <c r="L27" s="33" t="s">
        <v>72</v>
      </c>
      <c r="M27" s="334" t="s">
        <v>241</v>
      </c>
      <c r="N27" s="311">
        <v>36500</v>
      </c>
      <c r="O27" s="311">
        <v>11620</v>
      </c>
      <c r="P27" s="311">
        <f>SUM(N27+O27)</f>
        <v>48120</v>
      </c>
      <c r="Q27" s="23"/>
      <c r="R27" s="303">
        <f t="shared" si="3"/>
        <v>0</v>
      </c>
      <c r="S27" s="303" t="str">
        <f t="shared" si="0"/>
        <v>No</v>
      </c>
      <c r="T27" s="162"/>
      <c r="U27" s="476"/>
      <c r="V27" s="490"/>
      <c r="W27" s="487">
        <f t="shared" si="11"/>
        <v>0</v>
      </c>
      <c r="X27" s="490"/>
      <c r="Y27" s="487"/>
      <c r="Z27" s="490"/>
      <c r="AA27" s="487"/>
      <c r="AB27" s="490"/>
      <c r="AC27" s="487"/>
      <c r="AD27" s="490"/>
      <c r="AE27" s="487"/>
      <c r="AF27" s="490"/>
      <c r="AG27" s="487"/>
      <c r="AH27" s="499"/>
      <c r="AI27" s="487"/>
      <c r="AJ27" s="490"/>
      <c r="AK27" s="487"/>
      <c r="AL27" s="490"/>
      <c r="AM27" s="487"/>
      <c r="AN27" s="490"/>
      <c r="AO27" s="487"/>
      <c r="AP27" s="490"/>
      <c r="AQ27" s="487"/>
      <c r="AR27" s="490"/>
      <c r="AS27" s="487"/>
      <c r="AT27" s="490"/>
      <c r="AU27" s="487"/>
      <c r="AV27" s="490"/>
      <c r="AW27" s="487"/>
      <c r="AX27" s="490"/>
      <c r="AY27" s="487"/>
      <c r="AZ27" s="490"/>
      <c r="BA27" s="487"/>
      <c r="BB27" s="499"/>
      <c r="BC27" s="256">
        <f t="shared" si="12"/>
        <v>0</v>
      </c>
      <c r="BD27" s="23"/>
      <c r="BE27" s="111"/>
      <c r="BF27" s="111"/>
      <c r="BG27" s="111"/>
      <c r="BH27" s="112"/>
      <c r="BI27" s="450"/>
      <c r="BJ27" s="86"/>
      <c r="BK27" s="112"/>
      <c r="BL27" s="132"/>
      <c r="BM27" s="113"/>
      <c r="BN27" s="111"/>
      <c r="BO27" s="112"/>
      <c r="BP27" s="132"/>
      <c r="BQ27" s="133"/>
      <c r="BR27" s="86"/>
      <c r="BS27" s="112"/>
      <c r="BT27" s="132"/>
      <c r="BU27" s="113"/>
      <c r="BV27" s="111"/>
      <c r="BW27" s="112"/>
      <c r="BX27" s="132"/>
      <c r="BY27" s="133"/>
      <c r="BZ27" s="113"/>
      <c r="CA27" s="111"/>
      <c r="CB27" s="111"/>
      <c r="CC27" s="111"/>
      <c r="CD27" s="70"/>
      <c r="CE27" s="109" t="s">
        <v>131</v>
      </c>
      <c r="CF27" s="112"/>
      <c r="CG27" s="132"/>
      <c r="CH27" s="113"/>
      <c r="CI27" s="124"/>
      <c r="CJ27" s="112"/>
      <c r="CK27" s="132"/>
      <c r="CL27" s="133"/>
      <c r="CM27" s="113"/>
      <c r="CN27" s="23"/>
      <c r="CO27" s="80"/>
      <c r="CP27" s="167"/>
    </row>
    <row r="28" spans="1:94" s="273" customFormat="1" ht="24.95" customHeight="1" thickBot="1" x14ac:dyDescent="0.25">
      <c r="A28" s="552"/>
      <c r="B28" s="625"/>
      <c r="C28" s="597"/>
      <c r="D28" s="636"/>
      <c r="E28" s="633"/>
      <c r="F28" s="20" t="s">
        <v>75</v>
      </c>
      <c r="G28" s="274"/>
      <c r="H28" s="249" t="s">
        <v>95</v>
      </c>
      <c r="I28" s="249"/>
      <c r="J28" s="641" t="s">
        <v>4</v>
      </c>
      <c r="K28" s="275" t="s">
        <v>3</v>
      </c>
      <c r="L28" s="165" t="s">
        <v>72</v>
      </c>
      <c r="M28" s="287" t="s">
        <v>241</v>
      </c>
      <c r="N28" s="324">
        <v>36500</v>
      </c>
      <c r="O28" s="324">
        <v>11620</v>
      </c>
      <c r="P28" s="324">
        <f>SUM(N28+O28)</f>
        <v>48120</v>
      </c>
      <c r="Q28" s="42"/>
      <c r="R28" s="271">
        <f t="shared" si="3"/>
        <v>0</v>
      </c>
      <c r="S28" s="271" t="str">
        <f t="shared" si="0"/>
        <v>No</v>
      </c>
      <c r="T28" s="1"/>
      <c r="U28" s="478"/>
      <c r="V28" s="514"/>
      <c r="W28" s="515">
        <f t="shared" si="11"/>
        <v>0</v>
      </c>
      <c r="X28" s="514"/>
      <c r="Y28" s="515"/>
      <c r="Z28" s="514"/>
      <c r="AA28" s="515"/>
      <c r="AB28" s="514"/>
      <c r="AC28" s="515"/>
      <c r="AD28" s="514"/>
      <c r="AE28" s="515"/>
      <c r="AF28" s="514"/>
      <c r="AG28" s="515"/>
      <c r="AH28" s="523"/>
      <c r="AI28" s="515"/>
      <c r="AJ28" s="514"/>
      <c r="AK28" s="515"/>
      <c r="AL28" s="514"/>
      <c r="AM28" s="515"/>
      <c r="AN28" s="514"/>
      <c r="AO28" s="515"/>
      <c r="AP28" s="514"/>
      <c r="AQ28" s="515"/>
      <c r="AR28" s="514"/>
      <c r="AS28" s="515"/>
      <c r="AT28" s="514"/>
      <c r="AU28" s="515"/>
      <c r="AV28" s="514"/>
      <c r="AW28" s="515"/>
      <c r="AX28" s="514"/>
      <c r="AY28" s="515"/>
      <c r="AZ28" s="514"/>
      <c r="BA28" s="515"/>
      <c r="BB28" s="523"/>
      <c r="BC28" s="302">
        <f t="shared" si="12"/>
        <v>0</v>
      </c>
      <c r="BD28" s="42"/>
      <c r="BE28" s="17"/>
      <c r="BF28" s="17"/>
      <c r="BG28" s="17"/>
      <c r="BH28" s="140"/>
      <c r="BI28" s="454"/>
      <c r="BJ28" s="87"/>
      <c r="BK28" s="140"/>
      <c r="BL28" s="141"/>
      <c r="BM28" s="145"/>
      <c r="BN28" s="17"/>
      <c r="BO28" s="140"/>
      <c r="BP28" s="141"/>
      <c r="BQ28" s="142"/>
      <c r="BR28" s="87"/>
      <c r="BS28" s="140"/>
      <c r="BT28" s="141"/>
      <c r="BU28" s="145"/>
      <c r="BV28" s="17"/>
      <c r="BW28" s="140"/>
      <c r="BX28" s="141"/>
      <c r="BY28" s="142"/>
      <c r="BZ28" s="145"/>
      <c r="CA28" s="17"/>
      <c r="CB28" s="17"/>
      <c r="CC28" s="17"/>
      <c r="CD28" s="253"/>
      <c r="CE28" s="344" t="s">
        <v>131</v>
      </c>
      <c r="CF28" s="140"/>
      <c r="CG28" s="141"/>
      <c r="CH28" s="145"/>
      <c r="CI28" s="17"/>
      <c r="CJ28" s="140"/>
      <c r="CK28" s="141"/>
      <c r="CL28" s="142"/>
      <c r="CM28" s="145"/>
      <c r="CN28" s="42"/>
      <c r="CO28" s="163"/>
      <c r="CP28" s="272"/>
    </row>
    <row r="29" spans="1:94" s="238" customFormat="1" ht="24.95" customHeight="1" x14ac:dyDescent="0.2">
      <c r="A29" s="552"/>
      <c r="B29" s="625"/>
      <c r="C29" s="596" t="s">
        <v>285</v>
      </c>
      <c r="D29" s="554" t="s">
        <v>186</v>
      </c>
      <c r="E29" s="555"/>
      <c r="F29" s="97" t="s">
        <v>289</v>
      </c>
      <c r="G29" s="259" t="s">
        <v>10</v>
      </c>
      <c r="H29" s="337" t="s">
        <v>95</v>
      </c>
      <c r="I29" s="154" t="s">
        <v>81</v>
      </c>
      <c r="J29" s="640" t="s">
        <v>4</v>
      </c>
      <c r="K29" s="94" t="s">
        <v>7</v>
      </c>
      <c r="L29" s="33" t="s">
        <v>72</v>
      </c>
      <c r="M29" s="533" t="s">
        <v>247</v>
      </c>
      <c r="N29" s="318"/>
      <c r="O29" s="318"/>
      <c r="P29" s="318"/>
      <c r="Q29" s="152"/>
      <c r="R29" s="303">
        <f t="shared" si="3"/>
        <v>0</v>
      </c>
      <c r="S29" s="303" t="str">
        <f t="shared" si="0"/>
        <v>No</v>
      </c>
      <c r="T29" s="94"/>
      <c r="U29" s="48"/>
      <c r="V29" s="490"/>
      <c r="W29" s="487">
        <f t="shared" ref="W29:W35" si="13">IF(V29="Yes and we will continue to use",3,IF(V29="Yes but we are phasing it out",1,IF(V29="Not sure",0,IF(V29="No but we want to use it",2,0))))</f>
        <v>0</v>
      </c>
      <c r="X29" s="488"/>
      <c r="Y29" s="487"/>
      <c r="Z29" s="490"/>
      <c r="AA29" s="487"/>
      <c r="AB29" s="488"/>
      <c r="AC29" s="487"/>
      <c r="AD29" s="497"/>
      <c r="AE29" s="487"/>
      <c r="AF29" s="488"/>
      <c r="AG29" s="487"/>
      <c r="AH29" s="504"/>
      <c r="AI29" s="487"/>
      <c r="AJ29" s="498"/>
      <c r="AK29" s="487"/>
      <c r="AL29" s="488"/>
      <c r="AM29" s="487"/>
      <c r="AN29" s="488"/>
      <c r="AO29" s="487"/>
      <c r="AP29" s="488"/>
      <c r="AQ29" s="487"/>
      <c r="AR29" s="497"/>
      <c r="AS29" s="487"/>
      <c r="AT29" s="488"/>
      <c r="AU29" s="487"/>
      <c r="AV29" s="488"/>
      <c r="AW29" s="487"/>
      <c r="AX29" s="488"/>
      <c r="AY29" s="487"/>
      <c r="AZ29" s="488"/>
      <c r="BA29" s="487"/>
      <c r="BB29" s="505"/>
      <c r="BC29" s="41">
        <f t="shared" ref="BC29:BC35" si="14">IF(BB29="Yes and we will continue to use",3,IF(BB29="Yes but we are phasing it out",1,IF(BB29="Not sure",0,IF(BB29="No but we want to use it",2,0))))</f>
        <v>0</v>
      </c>
      <c r="BD29" s="152"/>
      <c r="BE29" s="303" t="s">
        <v>224</v>
      </c>
      <c r="BF29" s="381"/>
      <c r="BG29" s="381"/>
      <c r="BH29" s="445" t="s">
        <v>230</v>
      </c>
      <c r="BI29" s="459" t="s">
        <v>311</v>
      </c>
      <c r="BJ29" s="156" t="s">
        <v>178</v>
      </c>
      <c r="BK29" s="382"/>
      <c r="BL29" s="383"/>
      <c r="BM29" s="384"/>
      <c r="BN29" s="154"/>
      <c r="BO29" s="385"/>
      <c r="BP29" s="386"/>
      <c r="BQ29" s="387"/>
      <c r="BR29" s="294"/>
      <c r="BS29" s="382"/>
      <c r="BT29" s="383"/>
      <c r="BU29" s="384"/>
      <c r="BV29" s="154" t="s">
        <v>166</v>
      </c>
      <c r="BW29" s="385"/>
      <c r="BX29" s="386"/>
      <c r="BY29" s="387"/>
      <c r="BZ29" s="388"/>
      <c r="CA29" s="381"/>
      <c r="CB29" s="381"/>
      <c r="CC29" s="381"/>
      <c r="CD29" s="389"/>
      <c r="CE29" s="390"/>
      <c r="CF29" s="382"/>
      <c r="CG29" s="383"/>
      <c r="CH29" s="384"/>
      <c r="CI29" s="236" t="s">
        <v>138</v>
      </c>
      <c r="CJ29" s="385"/>
      <c r="CK29" s="386"/>
      <c r="CL29" s="387"/>
      <c r="CM29" s="388"/>
      <c r="CN29" s="103"/>
      <c r="CO29" s="159"/>
      <c r="CP29" s="237"/>
    </row>
    <row r="30" spans="1:94" s="59" customFormat="1" ht="24.95" customHeight="1" x14ac:dyDescent="0.2">
      <c r="A30" s="552"/>
      <c r="B30" s="625"/>
      <c r="C30" s="596"/>
      <c r="D30" s="556"/>
      <c r="E30" s="557"/>
      <c r="F30" s="98" t="s">
        <v>290</v>
      </c>
      <c r="G30" s="154"/>
      <c r="H30" s="36" t="s">
        <v>95</v>
      </c>
      <c r="I30" s="154" t="s">
        <v>257</v>
      </c>
      <c r="J30" s="639" t="s">
        <v>4</v>
      </c>
      <c r="K30" s="94" t="s">
        <v>7</v>
      </c>
      <c r="L30" s="33" t="s">
        <v>72</v>
      </c>
      <c r="M30" s="534" t="s">
        <v>247</v>
      </c>
      <c r="N30" s="319"/>
      <c r="O30" s="319"/>
      <c r="P30" s="319"/>
      <c r="Q30" s="11"/>
      <c r="R30" s="303">
        <f t="shared" si="3"/>
        <v>0</v>
      </c>
      <c r="S30" s="303" t="str">
        <f t="shared" si="0"/>
        <v>No</v>
      </c>
      <c r="T30" s="94"/>
      <c r="U30" s="474"/>
      <c r="V30" s="497"/>
      <c r="W30" s="487">
        <f t="shared" si="13"/>
        <v>0</v>
      </c>
      <c r="X30" s="488"/>
      <c r="Y30" s="487"/>
      <c r="Z30" s="497"/>
      <c r="AA30" s="487"/>
      <c r="AB30" s="488"/>
      <c r="AC30" s="487"/>
      <c r="AD30" s="497"/>
      <c r="AE30" s="487"/>
      <c r="AF30" s="488"/>
      <c r="AG30" s="487"/>
      <c r="AH30" s="500"/>
      <c r="AI30" s="487"/>
      <c r="AJ30" s="497"/>
      <c r="AK30" s="487"/>
      <c r="AL30" s="488"/>
      <c r="AM30" s="487"/>
      <c r="AN30" s="488"/>
      <c r="AO30" s="487"/>
      <c r="AP30" s="488"/>
      <c r="AQ30" s="487"/>
      <c r="AR30" s="497"/>
      <c r="AS30" s="487"/>
      <c r="AT30" s="488"/>
      <c r="AU30" s="487"/>
      <c r="AV30" s="488"/>
      <c r="AW30" s="487"/>
      <c r="AX30" s="489"/>
      <c r="AY30" s="487"/>
      <c r="AZ30" s="489"/>
      <c r="BA30" s="487"/>
      <c r="BB30" s="502"/>
      <c r="BC30" s="256">
        <f t="shared" si="14"/>
        <v>0</v>
      </c>
      <c r="BD30" s="11"/>
      <c r="BE30" s="111"/>
      <c r="BF30" s="111"/>
      <c r="BG30" s="111"/>
      <c r="BH30" s="112"/>
      <c r="BI30" s="450"/>
      <c r="BJ30" s="109"/>
      <c r="BK30" s="206"/>
      <c r="BL30" s="207"/>
      <c r="BM30" s="208"/>
      <c r="BN30" s="6"/>
      <c r="BO30" s="134"/>
      <c r="BP30" s="135"/>
      <c r="BQ30" s="136"/>
      <c r="BR30" s="118"/>
      <c r="BS30" s="206"/>
      <c r="BT30" s="207"/>
      <c r="BU30" s="208"/>
      <c r="BV30" s="6" t="s">
        <v>166</v>
      </c>
      <c r="BW30" s="134"/>
      <c r="BX30" s="135"/>
      <c r="BY30" s="136"/>
      <c r="BZ30" s="113"/>
      <c r="CA30" s="111"/>
      <c r="CB30" s="111"/>
      <c r="CC30" s="111"/>
      <c r="CD30" s="112"/>
      <c r="CE30" s="126"/>
      <c r="CF30" s="206"/>
      <c r="CG30" s="207"/>
      <c r="CH30" s="208"/>
      <c r="CI30" s="111"/>
      <c r="CJ30" s="134"/>
      <c r="CK30" s="135"/>
      <c r="CL30" s="136"/>
      <c r="CM30" s="113"/>
      <c r="CN30" s="11"/>
      <c r="CO30" s="159"/>
      <c r="CP30" s="167"/>
    </row>
    <row r="31" spans="1:94" s="59" customFormat="1" ht="24.95" customHeight="1" x14ac:dyDescent="0.2">
      <c r="A31" s="552"/>
      <c r="B31" s="625"/>
      <c r="C31" s="596"/>
      <c r="D31" s="556"/>
      <c r="E31" s="557"/>
      <c r="F31" s="54" t="s">
        <v>76</v>
      </c>
      <c r="G31" s="153"/>
      <c r="H31" s="36" t="s">
        <v>95</v>
      </c>
      <c r="I31" s="153" t="s">
        <v>258</v>
      </c>
      <c r="J31" s="643" t="s">
        <v>4</v>
      </c>
      <c r="K31" s="34" t="s">
        <v>7</v>
      </c>
      <c r="L31" s="33" t="s">
        <v>72</v>
      </c>
      <c r="M31" s="534" t="s">
        <v>247</v>
      </c>
      <c r="N31" s="320"/>
      <c r="O31" s="320"/>
      <c r="P31" s="320"/>
      <c r="Q31" s="13"/>
      <c r="R31" s="303">
        <f t="shared" si="3"/>
        <v>0</v>
      </c>
      <c r="S31" s="303" t="str">
        <f t="shared" si="0"/>
        <v>No</v>
      </c>
      <c r="T31" s="34"/>
      <c r="U31" s="224"/>
      <c r="V31" s="497"/>
      <c r="W31" s="487">
        <f t="shared" si="13"/>
        <v>0</v>
      </c>
      <c r="X31" s="497"/>
      <c r="Y31" s="487"/>
      <c r="Z31" s="490"/>
      <c r="AA31" s="487"/>
      <c r="AB31" s="489"/>
      <c r="AC31" s="487"/>
      <c r="AD31" s="489"/>
      <c r="AE31" s="487"/>
      <c r="AF31" s="488"/>
      <c r="AG31" s="487"/>
      <c r="AH31" s="504"/>
      <c r="AI31" s="487"/>
      <c r="AJ31" s="490"/>
      <c r="AK31" s="487"/>
      <c r="AL31" s="497"/>
      <c r="AM31" s="487"/>
      <c r="AN31" s="489"/>
      <c r="AO31" s="487"/>
      <c r="AP31" s="489"/>
      <c r="AQ31" s="487"/>
      <c r="AR31" s="489"/>
      <c r="AS31" s="487"/>
      <c r="AT31" s="497"/>
      <c r="AU31" s="487"/>
      <c r="AV31" s="497"/>
      <c r="AW31" s="487"/>
      <c r="AX31" s="489"/>
      <c r="AY31" s="487"/>
      <c r="AZ31" s="490"/>
      <c r="BA31" s="487"/>
      <c r="BB31" s="505"/>
      <c r="BC31" s="256">
        <f t="shared" si="14"/>
        <v>0</v>
      </c>
      <c r="BD31" s="11"/>
      <c r="BE31" s="64"/>
      <c r="BF31" s="64"/>
      <c r="BG31" s="64"/>
      <c r="BH31" s="134"/>
      <c r="BI31" s="460"/>
      <c r="BJ31" s="156"/>
      <c r="BK31" s="206"/>
      <c r="BL31" s="207"/>
      <c r="BM31" s="208"/>
      <c r="BN31" s="64"/>
      <c r="BO31" s="134"/>
      <c r="BP31" s="135"/>
      <c r="BQ31" s="136"/>
      <c r="BR31" s="109" t="s">
        <v>172</v>
      </c>
      <c r="BS31" s="206"/>
      <c r="BT31" s="207"/>
      <c r="BU31" s="208"/>
      <c r="BV31" s="64"/>
      <c r="BW31" s="134"/>
      <c r="BX31" s="135"/>
      <c r="BY31" s="136"/>
      <c r="BZ31" s="67"/>
      <c r="CA31" s="64"/>
      <c r="CB31" s="64"/>
      <c r="CC31" s="64"/>
      <c r="CD31" s="112"/>
      <c r="CE31" s="126"/>
      <c r="CF31" s="206"/>
      <c r="CG31" s="207"/>
      <c r="CH31" s="208"/>
      <c r="CI31" s="111"/>
      <c r="CJ31" s="134"/>
      <c r="CK31" s="135"/>
      <c r="CL31" s="136"/>
      <c r="CM31" s="67"/>
      <c r="CN31" s="8"/>
      <c r="CO31" s="80"/>
      <c r="CP31" s="167"/>
    </row>
    <row r="32" spans="1:94" s="59" customFormat="1" ht="24.95" customHeight="1" x14ac:dyDescent="0.2">
      <c r="A32" s="552"/>
      <c r="B32" s="625"/>
      <c r="C32" s="596"/>
      <c r="D32" s="556"/>
      <c r="E32" s="557"/>
      <c r="F32" s="54" t="s">
        <v>291</v>
      </c>
      <c r="G32" s="153"/>
      <c r="H32" s="36" t="s">
        <v>95</v>
      </c>
      <c r="I32" s="153" t="s">
        <v>259</v>
      </c>
      <c r="J32" s="643" t="s">
        <v>4</v>
      </c>
      <c r="K32" s="93" t="s">
        <v>7</v>
      </c>
      <c r="L32" s="33" t="s">
        <v>72</v>
      </c>
      <c r="M32" s="534" t="s">
        <v>247</v>
      </c>
      <c r="N32" s="320"/>
      <c r="O32" s="320"/>
      <c r="P32" s="320"/>
      <c r="Q32" s="13"/>
      <c r="R32" s="303">
        <f t="shared" si="3"/>
        <v>0</v>
      </c>
      <c r="S32" s="303" t="str">
        <f t="shared" si="0"/>
        <v>No</v>
      </c>
      <c r="T32" s="93"/>
      <c r="U32" s="224"/>
      <c r="V32" s="490"/>
      <c r="W32" s="487">
        <f t="shared" si="13"/>
        <v>0</v>
      </c>
      <c r="X32" s="490"/>
      <c r="Y32" s="487"/>
      <c r="Z32" s="490"/>
      <c r="AA32" s="487"/>
      <c r="AB32" s="489"/>
      <c r="AC32" s="487"/>
      <c r="AD32" s="489"/>
      <c r="AE32" s="487"/>
      <c r="AF32" s="490"/>
      <c r="AG32" s="487"/>
      <c r="AH32" s="493"/>
      <c r="AI32" s="487"/>
      <c r="AJ32" s="490"/>
      <c r="AK32" s="487"/>
      <c r="AL32" s="490"/>
      <c r="AM32" s="487"/>
      <c r="AN32" s="490"/>
      <c r="AO32" s="487"/>
      <c r="AP32" s="489"/>
      <c r="AQ32" s="487"/>
      <c r="AR32" s="490"/>
      <c r="AS32" s="487"/>
      <c r="AT32" s="490"/>
      <c r="AU32" s="487"/>
      <c r="AV32" s="490"/>
      <c r="AW32" s="487"/>
      <c r="AX32" s="489"/>
      <c r="AY32" s="487"/>
      <c r="AZ32" s="488"/>
      <c r="BA32" s="487"/>
      <c r="BB32" s="493"/>
      <c r="BC32" s="256">
        <f t="shared" si="14"/>
        <v>0</v>
      </c>
      <c r="BD32" s="151"/>
      <c r="BE32" s="214"/>
      <c r="BF32" s="214"/>
      <c r="BG32" s="214"/>
      <c r="BH32" s="150"/>
      <c r="BI32" s="461"/>
      <c r="BJ32" s="89"/>
      <c r="BK32" s="202"/>
      <c r="BL32" s="203"/>
      <c r="BM32" s="204"/>
      <c r="BN32" s="214"/>
      <c r="BO32" s="134"/>
      <c r="BP32" s="135"/>
      <c r="BQ32" s="136"/>
      <c r="BR32" s="89"/>
      <c r="BS32" s="202"/>
      <c r="BT32" s="203"/>
      <c r="BU32" s="204"/>
      <c r="BV32" s="214"/>
      <c r="BW32" s="134"/>
      <c r="BX32" s="135"/>
      <c r="BY32" s="136"/>
      <c r="BZ32" s="217"/>
      <c r="CA32" s="214"/>
      <c r="CB32" s="214"/>
      <c r="CC32" s="214"/>
      <c r="CD32" s="150"/>
      <c r="CE32" s="155" t="s">
        <v>141</v>
      </c>
      <c r="CF32" s="139" t="s">
        <v>142</v>
      </c>
      <c r="CG32" s="203"/>
      <c r="CH32" s="204"/>
      <c r="CI32" s="211" t="s">
        <v>138</v>
      </c>
      <c r="CJ32" s="134"/>
      <c r="CK32" s="135"/>
      <c r="CL32" s="136"/>
      <c r="CM32" s="217"/>
      <c r="CN32" s="151"/>
      <c r="CO32" s="80"/>
      <c r="CP32" s="167"/>
    </row>
    <row r="33" spans="1:94" s="59" customFormat="1" ht="27" customHeight="1" x14ac:dyDescent="0.2">
      <c r="A33" s="552"/>
      <c r="B33" s="625"/>
      <c r="C33" s="596"/>
      <c r="D33" s="556"/>
      <c r="E33" s="557"/>
      <c r="F33" s="54" t="s">
        <v>307</v>
      </c>
      <c r="G33" s="153"/>
      <c r="H33" s="36" t="s">
        <v>95</v>
      </c>
      <c r="I33" s="95" t="s">
        <v>284</v>
      </c>
      <c r="J33" s="643" t="s">
        <v>4</v>
      </c>
      <c r="K33" s="93" t="s">
        <v>7</v>
      </c>
      <c r="L33" s="33" t="s">
        <v>72</v>
      </c>
      <c r="M33" s="534" t="s">
        <v>247</v>
      </c>
      <c r="N33" s="320"/>
      <c r="O33" s="320"/>
      <c r="P33" s="320"/>
      <c r="Q33" s="22"/>
      <c r="R33" s="303">
        <f t="shared" si="3"/>
        <v>0</v>
      </c>
      <c r="S33" s="303" t="str">
        <f t="shared" si="0"/>
        <v>No</v>
      </c>
      <c r="T33" s="100"/>
      <c r="U33" s="224"/>
      <c r="V33" s="487"/>
      <c r="W33" s="487"/>
      <c r="X33" s="487"/>
      <c r="Y33" s="487"/>
      <c r="Z33" s="487"/>
      <c r="AA33" s="487"/>
      <c r="AB33" s="487"/>
      <c r="AC33" s="487"/>
      <c r="AD33" s="487"/>
      <c r="AE33" s="487"/>
      <c r="AF33" s="487"/>
      <c r="AG33" s="487"/>
      <c r="AH33" s="504"/>
      <c r="AI33" s="487"/>
      <c r="AJ33" s="487"/>
      <c r="AK33" s="487"/>
      <c r="AL33" s="487"/>
      <c r="AM33" s="487"/>
      <c r="AN33" s="506"/>
      <c r="AO33" s="487"/>
      <c r="AP33" s="487"/>
      <c r="AQ33" s="487"/>
      <c r="AR33" s="487"/>
      <c r="AS33" s="487"/>
      <c r="AT33" s="487"/>
      <c r="AU33" s="487"/>
      <c r="AV33" s="487"/>
      <c r="AW33" s="487"/>
      <c r="AX33" s="487"/>
      <c r="AY33" s="487"/>
      <c r="AZ33" s="487"/>
      <c r="BA33" s="487"/>
      <c r="BB33" s="507"/>
      <c r="BC33" s="220"/>
      <c r="BD33" s="151"/>
      <c r="BE33" s="214"/>
      <c r="BF33" s="214"/>
      <c r="BG33" s="214"/>
      <c r="BH33" s="150"/>
      <c r="BI33" s="462"/>
      <c r="BJ33" s="215"/>
      <c r="BK33" s="104"/>
      <c r="BL33" s="222"/>
      <c r="BM33" s="222"/>
      <c r="BN33" s="214"/>
      <c r="BO33" s="222"/>
      <c r="BP33" s="222"/>
      <c r="BQ33" s="223"/>
      <c r="BR33" s="215"/>
      <c r="BS33" s="104"/>
      <c r="BT33" s="222"/>
      <c r="BU33" s="137"/>
      <c r="BV33" s="214"/>
      <c r="BW33" s="104"/>
      <c r="BX33" s="222"/>
      <c r="BY33" s="223"/>
      <c r="BZ33" s="217"/>
      <c r="CA33" s="214"/>
      <c r="CB33" s="214"/>
      <c r="CC33" s="214"/>
      <c r="CD33" s="104"/>
      <c r="CE33" s="148"/>
      <c r="CF33" s="104"/>
      <c r="CG33" s="222"/>
      <c r="CH33" s="137"/>
      <c r="CI33" s="119"/>
      <c r="CJ33" s="104"/>
      <c r="CK33" s="222"/>
      <c r="CL33" s="223"/>
      <c r="CM33" s="217"/>
      <c r="CN33" s="25"/>
      <c r="CO33" s="160"/>
      <c r="CP33" s="167"/>
    </row>
    <row r="34" spans="1:94" s="59" customFormat="1" ht="24.95" customHeight="1" x14ac:dyDescent="0.2">
      <c r="A34" s="552"/>
      <c r="B34" s="625"/>
      <c r="C34" s="596"/>
      <c r="D34" s="556"/>
      <c r="E34" s="557"/>
      <c r="F34" s="99" t="s">
        <v>292</v>
      </c>
      <c r="G34" s="153"/>
      <c r="H34" s="36" t="s">
        <v>95</v>
      </c>
      <c r="I34" s="153" t="s">
        <v>260</v>
      </c>
      <c r="J34" s="643" t="s">
        <v>5</v>
      </c>
      <c r="K34" s="34" t="s">
        <v>7</v>
      </c>
      <c r="L34" s="181"/>
      <c r="M34" s="334" t="s">
        <v>243</v>
      </c>
      <c r="N34" s="311">
        <v>77400</v>
      </c>
      <c r="O34" s="311">
        <v>15250</v>
      </c>
      <c r="P34" s="311">
        <f>SUM(N34+O34)</f>
        <v>92650</v>
      </c>
      <c r="Q34" s="16"/>
      <c r="R34" s="303">
        <f t="shared" si="3"/>
        <v>0</v>
      </c>
      <c r="S34" s="303" t="str">
        <f t="shared" si="0"/>
        <v>No</v>
      </c>
      <c r="T34" s="162"/>
      <c r="U34" s="224"/>
      <c r="V34" s="490"/>
      <c r="W34" s="487">
        <f t="shared" si="13"/>
        <v>0</v>
      </c>
      <c r="X34" s="498"/>
      <c r="Y34" s="487"/>
      <c r="Z34" s="498"/>
      <c r="AA34" s="487"/>
      <c r="AB34" s="508"/>
      <c r="AC34" s="487"/>
      <c r="AD34" s="508"/>
      <c r="AE34" s="487"/>
      <c r="AF34" s="498"/>
      <c r="AG34" s="487"/>
      <c r="AH34" s="498"/>
      <c r="AI34" s="487"/>
      <c r="AJ34" s="490"/>
      <c r="AK34" s="487"/>
      <c r="AL34" s="498"/>
      <c r="AM34" s="487"/>
      <c r="AN34" s="498"/>
      <c r="AO34" s="487"/>
      <c r="AP34" s="508"/>
      <c r="AQ34" s="487"/>
      <c r="AR34" s="498"/>
      <c r="AS34" s="487"/>
      <c r="AT34" s="498"/>
      <c r="AU34" s="487"/>
      <c r="AV34" s="498"/>
      <c r="AW34" s="487"/>
      <c r="AX34" s="498"/>
      <c r="AY34" s="487"/>
      <c r="AZ34" s="498"/>
      <c r="BA34" s="487"/>
      <c r="BB34" s="498"/>
      <c r="BC34" s="256">
        <f t="shared" si="14"/>
        <v>0</v>
      </c>
      <c r="BD34" s="11"/>
      <c r="BE34" s="64"/>
      <c r="BF34" s="64"/>
      <c r="BG34" s="64"/>
      <c r="BH34" s="134"/>
      <c r="BI34" s="460"/>
      <c r="BJ34" s="216"/>
      <c r="BK34" s="112"/>
      <c r="BL34" s="132"/>
      <c r="BM34" s="113"/>
      <c r="BN34" s="64"/>
      <c r="BO34" s="112"/>
      <c r="BP34" s="132"/>
      <c r="BQ34" s="133"/>
      <c r="BR34" s="216"/>
      <c r="BS34" s="112"/>
      <c r="BT34" s="132"/>
      <c r="BU34" s="113"/>
      <c r="BV34" s="64"/>
      <c r="BW34" s="112"/>
      <c r="BX34" s="132"/>
      <c r="BY34" s="133"/>
      <c r="BZ34" s="67"/>
      <c r="CA34" s="64"/>
      <c r="CB34" s="64"/>
      <c r="CC34" s="64"/>
      <c r="CD34" s="112"/>
      <c r="CE34" s="109" t="s">
        <v>139</v>
      </c>
      <c r="CF34" s="112"/>
      <c r="CG34" s="132"/>
      <c r="CH34" s="113"/>
      <c r="CI34" s="110" t="s">
        <v>138</v>
      </c>
      <c r="CJ34" s="112"/>
      <c r="CK34" s="132"/>
      <c r="CL34" s="133"/>
      <c r="CM34" s="67"/>
      <c r="CN34" s="25"/>
      <c r="CO34" s="80"/>
      <c r="CP34" s="167"/>
    </row>
    <row r="35" spans="1:94" s="273" customFormat="1" ht="34.5" customHeight="1" thickBot="1" x14ac:dyDescent="0.25">
      <c r="A35" s="552"/>
      <c r="B35" s="625"/>
      <c r="C35" s="596"/>
      <c r="D35" s="558"/>
      <c r="E35" s="559"/>
      <c r="F35" s="392" t="s">
        <v>293</v>
      </c>
      <c r="G35" s="274"/>
      <c r="H35" s="249" t="s">
        <v>95</v>
      </c>
      <c r="I35" s="274" t="s">
        <v>260</v>
      </c>
      <c r="J35" s="641" t="s">
        <v>5</v>
      </c>
      <c r="K35" s="275" t="s">
        <v>7</v>
      </c>
      <c r="L35" s="393"/>
      <c r="M35" s="287" t="s">
        <v>243</v>
      </c>
      <c r="N35" s="324">
        <v>77400</v>
      </c>
      <c r="O35" s="324">
        <v>15250</v>
      </c>
      <c r="P35" s="324">
        <f>SUM(N35+O35)</f>
        <v>92650</v>
      </c>
      <c r="Q35" s="61"/>
      <c r="R35" s="271">
        <f t="shared" si="3"/>
        <v>0</v>
      </c>
      <c r="S35" s="271" t="str">
        <f t="shared" si="0"/>
        <v>No</v>
      </c>
      <c r="T35" s="1"/>
      <c r="U35" s="479"/>
      <c r="V35" s="514"/>
      <c r="W35" s="515">
        <f t="shared" si="13"/>
        <v>0</v>
      </c>
      <c r="X35" s="514"/>
      <c r="Y35" s="515"/>
      <c r="Z35" s="514"/>
      <c r="AA35" s="515"/>
      <c r="AB35" s="516"/>
      <c r="AC35" s="515"/>
      <c r="AD35" s="516"/>
      <c r="AE35" s="515"/>
      <c r="AF35" s="514"/>
      <c r="AG35" s="515"/>
      <c r="AH35" s="530"/>
      <c r="AI35" s="515"/>
      <c r="AJ35" s="514"/>
      <c r="AK35" s="515"/>
      <c r="AL35" s="514"/>
      <c r="AM35" s="515"/>
      <c r="AN35" s="527"/>
      <c r="AO35" s="515"/>
      <c r="AP35" s="516"/>
      <c r="AQ35" s="515"/>
      <c r="AR35" s="514"/>
      <c r="AS35" s="515"/>
      <c r="AT35" s="514"/>
      <c r="AU35" s="515"/>
      <c r="AV35" s="514"/>
      <c r="AW35" s="515"/>
      <c r="AX35" s="514"/>
      <c r="AY35" s="515"/>
      <c r="AZ35" s="514"/>
      <c r="BA35" s="515"/>
      <c r="BB35" s="530"/>
      <c r="BC35" s="302">
        <f t="shared" si="14"/>
        <v>0</v>
      </c>
      <c r="BD35" s="12"/>
      <c r="BE35" s="394"/>
      <c r="BF35" s="394"/>
      <c r="BG35" s="394"/>
      <c r="BH35" s="282"/>
      <c r="BI35" s="463"/>
      <c r="BJ35" s="395"/>
      <c r="BK35" s="140"/>
      <c r="BL35" s="141"/>
      <c r="BM35" s="145"/>
      <c r="BN35" s="394"/>
      <c r="BO35" s="140"/>
      <c r="BP35" s="141"/>
      <c r="BQ35" s="142"/>
      <c r="BR35" s="395"/>
      <c r="BS35" s="140"/>
      <c r="BT35" s="141"/>
      <c r="BU35" s="145"/>
      <c r="BV35" s="394"/>
      <c r="BW35" s="140"/>
      <c r="BX35" s="141"/>
      <c r="BY35" s="142"/>
      <c r="BZ35" s="396"/>
      <c r="CA35" s="394"/>
      <c r="CB35" s="394"/>
      <c r="CC35" s="394"/>
      <c r="CD35" s="140"/>
      <c r="CE35" s="75"/>
      <c r="CF35" s="140"/>
      <c r="CG35" s="141"/>
      <c r="CH35" s="145"/>
      <c r="CI35" s="17"/>
      <c r="CJ35" s="140"/>
      <c r="CK35" s="141"/>
      <c r="CL35" s="142"/>
      <c r="CM35" s="396"/>
      <c r="CN35" s="9"/>
      <c r="CO35" s="163"/>
      <c r="CP35" s="272"/>
    </row>
    <row r="36" spans="1:94" s="238" customFormat="1" ht="45.75" customHeight="1" x14ac:dyDescent="0.2">
      <c r="A36" s="552"/>
      <c r="B36" s="625"/>
      <c r="C36" s="596"/>
      <c r="D36" s="634" t="s">
        <v>12</v>
      </c>
      <c r="E36" s="560" t="s">
        <v>193</v>
      </c>
      <c r="F36" s="97" t="s">
        <v>295</v>
      </c>
      <c r="G36" s="96"/>
      <c r="H36" s="337" t="s">
        <v>95</v>
      </c>
      <c r="I36" s="96" t="s">
        <v>262</v>
      </c>
      <c r="J36" s="640" t="s">
        <v>4</v>
      </c>
      <c r="K36" s="94" t="s">
        <v>7</v>
      </c>
      <c r="L36" s="33" t="s">
        <v>72</v>
      </c>
      <c r="M36" s="335" t="s">
        <v>83</v>
      </c>
      <c r="N36" s="312"/>
      <c r="O36" s="312"/>
      <c r="P36" s="312"/>
      <c r="Q36" s="152"/>
      <c r="R36" s="303">
        <f t="shared" si="3"/>
        <v>0</v>
      </c>
      <c r="S36" s="303" t="str">
        <f t="shared" si="0"/>
        <v>No</v>
      </c>
      <c r="T36" s="94"/>
      <c r="U36" s="474"/>
      <c r="V36" s="497"/>
      <c r="W36" s="487">
        <f>IF(V36="Yes and we will continue to use",3,IF(V36="Yes but we are phasing it out",1,IF(V36="Not sure",0,IF(V36="No but we want to use it",2,0))))</f>
        <v>0</v>
      </c>
      <c r="X36" s="497"/>
      <c r="Y36" s="487"/>
      <c r="Z36" s="489"/>
      <c r="AA36" s="487"/>
      <c r="AB36" s="488"/>
      <c r="AC36" s="487"/>
      <c r="AD36" s="497"/>
      <c r="AE36" s="487"/>
      <c r="AF36" s="488"/>
      <c r="AG36" s="487"/>
      <c r="AH36" s="500"/>
      <c r="AI36" s="487"/>
      <c r="AJ36" s="497"/>
      <c r="AK36" s="487"/>
      <c r="AL36" s="488"/>
      <c r="AM36" s="487"/>
      <c r="AN36" s="488"/>
      <c r="AO36" s="487"/>
      <c r="AP36" s="489"/>
      <c r="AQ36" s="487"/>
      <c r="AR36" s="497"/>
      <c r="AS36" s="487"/>
      <c r="AT36" s="488"/>
      <c r="AU36" s="487"/>
      <c r="AV36" s="497"/>
      <c r="AW36" s="487"/>
      <c r="AX36" s="488"/>
      <c r="AY36" s="487"/>
      <c r="AZ36" s="490"/>
      <c r="BA36" s="487"/>
      <c r="BB36" s="500"/>
      <c r="BC36" s="41">
        <f>IF(BB36="Yes and we will continue to use",3,IF(BB36="Yes but we are phasing it out",1,IF(BB36="Not sure",0,IF(BB36="No but we want to use it",2,0))))</f>
        <v>0</v>
      </c>
      <c r="BD36" s="152"/>
      <c r="BE36" s="120"/>
      <c r="BF36" s="120"/>
      <c r="BG36" s="120"/>
      <c r="BH36" s="105"/>
      <c r="BI36" s="456"/>
      <c r="BJ36" s="156" t="s">
        <v>179</v>
      </c>
      <c r="BK36" s="382"/>
      <c r="BL36" s="383"/>
      <c r="BM36" s="384"/>
      <c r="BN36" s="154"/>
      <c r="BO36" s="385"/>
      <c r="BP36" s="386"/>
      <c r="BQ36" s="387"/>
      <c r="BR36" s="118"/>
      <c r="BS36" s="382"/>
      <c r="BT36" s="383"/>
      <c r="BU36" s="384"/>
      <c r="BV36" s="154" t="s">
        <v>166</v>
      </c>
      <c r="BW36" s="385"/>
      <c r="BX36" s="386"/>
      <c r="BY36" s="387"/>
      <c r="BZ36" s="138"/>
      <c r="CA36" s="120"/>
      <c r="CB36" s="120"/>
      <c r="CC36" s="120"/>
      <c r="CD36" s="105"/>
      <c r="CE36" s="149"/>
      <c r="CF36" s="382"/>
      <c r="CG36" s="383"/>
      <c r="CH36" s="384"/>
      <c r="CI36" s="120"/>
      <c r="CJ36" s="385"/>
      <c r="CK36" s="386"/>
      <c r="CL36" s="387"/>
      <c r="CM36" s="138"/>
      <c r="CN36" s="152"/>
      <c r="CO36" s="159"/>
      <c r="CP36" s="237"/>
    </row>
    <row r="37" spans="1:94" s="59" customFormat="1" ht="36" customHeight="1" x14ac:dyDescent="0.2">
      <c r="A37" s="552"/>
      <c r="B37" s="625"/>
      <c r="C37" s="596"/>
      <c r="D37" s="635"/>
      <c r="E37" s="561"/>
      <c r="F37" s="53" t="s">
        <v>294</v>
      </c>
      <c r="G37" s="154"/>
      <c r="H37" s="36" t="s">
        <v>95</v>
      </c>
      <c r="I37" s="301" t="s">
        <v>261</v>
      </c>
      <c r="J37" s="639" t="s">
        <v>4</v>
      </c>
      <c r="K37" s="34" t="s">
        <v>7</v>
      </c>
      <c r="L37" s="33" t="s">
        <v>72</v>
      </c>
      <c r="M37" s="534" t="s">
        <v>247</v>
      </c>
      <c r="N37" s="319"/>
      <c r="O37" s="319"/>
      <c r="P37" s="319"/>
      <c r="Q37" s="11"/>
      <c r="R37" s="303">
        <f t="shared" si="3"/>
        <v>0</v>
      </c>
      <c r="S37" s="303" t="str">
        <f t="shared" si="0"/>
        <v>No</v>
      </c>
      <c r="T37" s="94"/>
      <c r="U37" s="48"/>
      <c r="V37" s="490"/>
      <c r="W37" s="487">
        <f>IF(V37="Yes and we will continue to use",3,IF(V37="Yes but we are phasing it out",1,IF(V37="Not sure",0,IF(V37="No but we want to use it",2,0))))</f>
        <v>0</v>
      </c>
      <c r="X37" s="488"/>
      <c r="Y37" s="487"/>
      <c r="Z37" s="490"/>
      <c r="AA37" s="487"/>
      <c r="AB37" s="488"/>
      <c r="AC37" s="487"/>
      <c r="AD37" s="497"/>
      <c r="AE37" s="487"/>
      <c r="AF37" s="488"/>
      <c r="AG37" s="487"/>
      <c r="AH37" s="504"/>
      <c r="AI37" s="487"/>
      <c r="AJ37" s="498"/>
      <c r="AK37" s="487"/>
      <c r="AL37" s="488"/>
      <c r="AM37" s="487"/>
      <c r="AN37" s="488"/>
      <c r="AO37" s="487"/>
      <c r="AP37" s="497"/>
      <c r="AQ37" s="487"/>
      <c r="AR37" s="489"/>
      <c r="AS37" s="487"/>
      <c r="AT37" s="488"/>
      <c r="AU37" s="487"/>
      <c r="AV37" s="490"/>
      <c r="AW37" s="487"/>
      <c r="AX37" s="488"/>
      <c r="AY37" s="487"/>
      <c r="AZ37" s="490"/>
      <c r="BA37" s="487"/>
      <c r="BB37" s="504"/>
      <c r="BC37" s="256">
        <f>IF(BB37="Yes and we will continue to use",3,IF(BB37="Yes but we are phasing it out",1,IF(BB37="Not sure",0,IF(BB37="No but we want to use it",2,0))))</f>
        <v>0</v>
      </c>
      <c r="BD37" s="11"/>
      <c r="BE37" s="65"/>
      <c r="BF37" s="65"/>
      <c r="BG37" s="65"/>
      <c r="BH37" s="143"/>
      <c r="BI37" s="464"/>
      <c r="BJ37" s="109" t="s">
        <v>178</v>
      </c>
      <c r="BK37" s="206"/>
      <c r="BL37" s="207"/>
      <c r="BM37" s="208"/>
      <c r="BN37" s="6"/>
      <c r="BO37" s="134"/>
      <c r="BP37" s="135"/>
      <c r="BQ37" s="136"/>
      <c r="BR37" s="294"/>
      <c r="BS37" s="206"/>
      <c r="BT37" s="207"/>
      <c r="BU37" s="208"/>
      <c r="BV37" s="6" t="s">
        <v>166</v>
      </c>
      <c r="BW37" s="134"/>
      <c r="BX37" s="135"/>
      <c r="BY37" s="136"/>
      <c r="BZ37" s="144"/>
      <c r="CA37" s="65"/>
      <c r="CB37" s="65"/>
      <c r="CC37" s="65"/>
      <c r="CD37" s="143"/>
      <c r="CE37" s="109" t="s">
        <v>143</v>
      </c>
      <c r="CF37" s="206"/>
      <c r="CG37" s="207"/>
      <c r="CH37" s="208"/>
      <c r="CI37" s="110" t="s">
        <v>138</v>
      </c>
      <c r="CJ37" s="134"/>
      <c r="CK37" s="135"/>
      <c r="CL37" s="136"/>
      <c r="CM37" s="144"/>
      <c r="CN37" s="13"/>
      <c r="CO37" s="159"/>
      <c r="CP37" s="167"/>
    </row>
    <row r="38" spans="1:94" s="273" customFormat="1" ht="24.95" customHeight="1" thickBot="1" x14ac:dyDescent="0.25">
      <c r="A38" s="552"/>
      <c r="B38" s="625"/>
      <c r="C38" s="596"/>
      <c r="D38" s="635"/>
      <c r="E38" s="561"/>
      <c r="F38" s="20" t="s">
        <v>296</v>
      </c>
      <c r="G38" s="274"/>
      <c r="H38" s="249" t="s">
        <v>95</v>
      </c>
      <c r="I38" s="274" t="s">
        <v>263</v>
      </c>
      <c r="J38" s="641" t="s">
        <v>5</v>
      </c>
      <c r="K38" s="275" t="s">
        <v>7</v>
      </c>
      <c r="L38" s="393"/>
      <c r="M38" s="287" t="s">
        <v>243</v>
      </c>
      <c r="N38" s="324">
        <v>77400</v>
      </c>
      <c r="O38" s="324">
        <v>15250</v>
      </c>
      <c r="P38" s="324">
        <f>SUM(N38+O38)</f>
        <v>92650</v>
      </c>
      <c r="Q38" s="42"/>
      <c r="R38" s="271">
        <f t="shared" si="3"/>
        <v>0</v>
      </c>
      <c r="S38" s="271" t="str">
        <f t="shared" si="0"/>
        <v>No</v>
      </c>
      <c r="T38" s="1"/>
      <c r="U38" s="401"/>
      <c r="V38" s="514"/>
      <c r="W38" s="515">
        <f>IF(V38="Yes and we will continue to use",3,IF(V38="Yes but we are phasing it out",1,IF(V38="Not sure",0,IF(V38="No but we want to use it",2,0))))</f>
        <v>0</v>
      </c>
      <c r="X38" s="525"/>
      <c r="Y38" s="515"/>
      <c r="Z38" s="527"/>
      <c r="AA38" s="515"/>
      <c r="AB38" s="525"/>
      <c r="AC38" s="515"/>
      <c r="AD38" s="525"/>
      <c r="AE38" s="515"/>
      <c r="AF38" s="528"/>
      <c r="AG38" s="515"/>
      <c r="AH38" s="526"/>
      <c r="AI38" s="515"/>
      <c r="AJ38" s="526"/>
      <c r="AK38" s="515"/>
      <c r="AL38" s="528"/>
      <c r="AM38" s="515"/>
      <c r="AN38" s="526"/>
      <c r="AO38" s="515"/>
      <c r="AP38" s="526"/>
      <c r="AQ38" s="515"/>
      <c r="AR38" s="525"/>
      <c r="AS38" s="515"/>
      <c r="AT38" s="525"/>
      <c r="AU38" s="515"/>
      <c r="AV38" s="527"/>
      <c r="AW38" s="515"/>
      <c r="AX38" s="526"/>
      <c r="AY38" s="515"/>
      <c r="AZ38" s="527"/>
      <c r="BA38" s="515"/>
      <c r="BB38" s="526"/>
      <c r="BC38" s="302">
        <f>IF(BB38="Yes and we will continue to use",3,IF(BB38="Yes but we are phasing it out",1,IF(BB38="Not sure",0,IF(BB38="No but we want to use it",2,0))))</f>
        <v>0</v>
      </c>
      <c r="BD38" s="42"/>
      <c r="BE38" s="1" t="s">
        <v>224</v>
      </c>
      <c r="BF38" s="17"/>
      <c r="BG38" s="17"/>
      <c r="BH38" s="140"/>
      <c r="BI38" s="455"/>
      <c r="BJ38" s="402" t="s">
        <v>177</v>
      </c>
      <c r="BK38" s="251"/>
      <c r="BL38" s="252"/>
      <c r="BM38" s="250"/>
      <c r="BN38" s="17"/>
      <c r="BO38" s="140"/>
      <c r="BP38" s="141"/>
      <c r="BQ38" s="142"/>
      <c r="BR38" s="344" t="s">
        <v>172</v>
      </c>
      <c r="BS38" s="251"/>
      <c r="BT38" s="252"/>
      <c r="BU38" s="250"/>
      <c r="BV38" s="17"/>
      <c r="BW38" s="140"/>
      <c r="BX38" s="141"/>
      <c r="BY38" s="142"/>
      <c r="BZ38" s="145"/>
      <c r="CA38" s="17"/>
      <c r="CB38" s="17"/>
      <c r="CC38" s="17"/>
      <c r="CD38" s="253"/>
      <c r="CE38" s="75"/>
      <c r="CF38" s="345" t="s">
        <v>137</v>
      </c>
      <c r="CG38" s="252"/>
      <c r="CH38" s="250"/>
      <c r="CI38" s="348" t="s">
        <v>138</v>
      </c>
      <c r="CJ38" s="140"/>
      <c r="CK38" s="141"/>
      <c r="CL38" s="142"/>
      <c r="CM38" s="145"/>
      <c r="CN38" s="166"/>
      <c r="CO38" s="81"/>
      <c r="CP38" s="272"/>
    </row>
    <row r="39" spans="1:94" s="238" customFormat="1" ht="33.75" customHeight="1" x14ac:dyDescent="0.2">
      <c r="A39" s="552"/>
      <c r="B39" s="625"/>
      <c r="C39" s="596"/>
      <c r="D39" s="635"/>
      <c r="E39" s="562" t="s">
        <v>194</v>
      </c>
      <c r="F39" s="183" t="s">
        <v>297</v>
      </c>
      <c r="G39" s="236" t="s">
        <v>22</v>
      </c>
      <c r="H39" s="337" t="s">
        <v>95</v>
      </c>
      <c r="I39" s="154" t="s">
        <v>265</v>
      </c>
      <c r="J39" s="640" t="s">
        <v>4</v>
      </c>
      <c r="K39" s="94" t="s">
        <v>7</v>
      </c>
      <c r="L39" s="33" t="s">
        <v>72</v>
      </c>
      <c r="M39" s="535" t="s">
        <v>247</v>
      </c>
      <c r="N39" s="312"/>
      <c r="O39" s="312"/>
      <c r="P39" s="312"/>
      <c r="Q39" s="103"/>
      <c r="R39" s="303">
        <f t="shared" si="3"/>
        <v>0</v>
      </c>
      <c r="S39" s="303" t="str">
        <f t="shared" si="0"/>
        <v>No</v>
      </c>
      <c r="T39" s="101"/>
      <c r="U39" s="48"/>
      <c r="V39" s="490"/>
      <c r="W39" s="487">
        <f t="shared" ref="W39:W41" si="15">IF(V39="Yes and we will continue to use",3,IF(V39="Yes but we are phasing it out",1,IF(V39="Not sure",0,IF(V39="No but we want to use it",2,0))))</f>
        <v>0</v>
      </c>
      <c r="X39" s="510"/>
      <c r="Y39" s="487"/>
      <c r="Z39" s="510"/>
      <c r="AA39" s="487"/>
      <c r="AB39" s="509"/>
      <c r="AC39" s="487"/>
      <c r="AD39" s="509"/>
      <c r="AE39" s="487"/>
      <c r="AF39" s="510"/>
      <c r="AG39" s="487"/>
      <c r="AH39" s="509"/>
      <c r="AI39" s="487"/>
      <c r="AJ39" s="497"/>
      <c r="AK39" s="487"/>
      <c r="AL39" s="510"/>
      <c r="AM39" s="487"/>
      <c r="AN39" s="488"/>
      <c r="AO39" s="487"/>
      <c r="AP39" s="510"/>
      <c r="AQ39" s="487"/>
      <c r="AR39" s="509"/>
      <c r="AS39" s="487"/>
      <c r="AT39" s="510"/>
      <c r="AU39" s="487"/>
      <c r="AV39" s="490"/>
      <c r="AW39" s="487"/>
      <c r="AX39" s="510"/>
      <c r="AY39" s="487"/>
      <c r="AZ39" s="510"/>
      <c r="BA39" s="487"/>
      <c r="BB39" s="510"/>
      <c r="BC39" s="41">
        <f t="shared" ref="BC39:BC41" si="16">IF(BB39="Yes and we will continue to use",3,IF(BB39="Yes but we are phasing it out",1,IF(BB39="Not sure",0,IF(BB39="No but we want to use it",2,0))))</f>
        <v>0</v>
      </c>
      <c r="BD39" s="103"/>
      <c r="BE39" s="303" t="s">
        <v>224</v>
      </c>
      <c r="BF39" s="120"/>
      <c r="BG39" s="120"/>
      <c r="BH39" s="105"/>
      <c r="BI39" s="456"/>
      <c r="BJ39" s="128" t="s">
        <v>177</v>
      </c>
      <c r="BK39" s="350"/>
      <c r="BL39" s="351"/>
      <c r="BM39" s="397"/>
      <c r="BN39" s="154"/>
      <c r="BO39" s="350"/>
      <c r="BP39" s="351"/>
      <c r="BQ39" s="352"/>
      <c r="BR39" s="118"/>
      <c r="BS39" s="350"/>
      <c r="BT39" s="351"/>
      <c r="BU39" s="397"/>
      <c r="BV39" s="154" t="s">
        <v>165</v>
      </c>
      <c r="BW39" s="350"/>
      <c r="BX39" s="351"/>
      <c r="BY39" s="352"/>
      <c r="BZ39" s="138"/>
      <c r="CA39" s="120"/>
      <c r="CB39" s="120"/>
      <c r="CC39" s="120"/>
      <c r="CD39" s="234"/>
      <c r="CE39" s="156" t="s">
        <v>132</v>
      </c>
      <c r="CF39" s="398" t="s">
        <v>133</v>
      </c>
      <c r="CG39" s="351"/>
      <c r="CH39" s="397"/>
      <c r="CI39" s="236" t="s">
        <v>134</v>
      </c>
      <c r="CJ39" s="236" t="s">
        <v>135</v>
      </c>
      <c r="CK39" s="399" t="s">
        <v>136</v>
      </c>
      <c r="CL39" s="400"/>
      <c r="CM39" s="138"/>
      <c r="CN39" s="103"/>
      <c r="CO39" s="159"/>
      <c r="CP39" s="237"/>
    </row>
    <row r="40" spans="1:94" s="59" customFormat="1" ht="24.95" customHeight="1" x14ac:dyDescent="0.2">
      <c r="A40" s="552"/>
      <c r="B40" s="625"/>
      <c r="C40" s="596"/>
      <c r="D40" s="635"/>
      <c r="E40" s="563"/>
      <c r="F40" s="98" t="s">
        <v>298</v>
      </c>
      <c r="G40" s="6"/>
      <c r="H40" s="36" t="s">
        <v>95</v>
      </c>
      <c r="I40" s="301" t="s">
        <v>264</v>
      </c>
      <c r="J40" s="640" t="s">
        <v>4</v>
      </c>
      <c r="K40" s="94" t="s">
        <v>7</v>
      </c>
      <c r="L40" s="33" t="s">
        <v>72</v>
      </c>
      <c r="M40" s="334" t="s">
        <v>240</v>
      </c>
      <c r="N40" s="311">
        <v>36500</v>
      </c>
      <c r="O40" s="311">
        <v>11620</v>
      </c>
      <c r="P40" s="311">
        <f t="shared" ref="P40:P46" si="17">SUM(N40+O40)</f>
        <v>48120</v>
      </c>
      <c r="Q40" s="11"/>
      <c r="R40" s="303">
        <f t="shared" si="3"/>
        <v>0</v>
      </c>
      <c r="S40" s="303" t="str">
        <f t="shared" si="0"/>
        <v>No</v>
      </c>
      <c r="T40" s="304" t="s">
        <v>317</v>
      </c>
      <c r="U40" s="474"/>
      <c r="V40" s="497"/>
      <c r="W40" s="487">
        <f t="shared" si="15"/>
        <v>0</v>
      </c>
      <c r="X40" s="497"/>
      <c r="Y40" s="487"/>
      <c r="Z40" s="497"/>
      <c r="AA40" s="487"/>
      <c r="AB40" s="497"/>
      <c r="AC40" s="487"/>
      <c r="AD40" s="497"/>
      <c r="AE40" s="487"/>
      <c r="AF40" s="488"/>
      <c r="AG40" s="487"/>
      <c r="AH40" s="500"/>
      <c r="AI40" s="487"/>
      <c r="AJ40" s="497"/>
      <c r="AK40" s="487"/>
      <c r="AL40" s="497"/>
      <c r="AM40" s="487"/>
      <c r="AN40" s="488"/>
      <c r="AO40" s="487"/>
      <c r="AP40" s="488"/>
      <c r="AQ40" s="487"/>
      <c r="AR40" s="509"/>
      <c r="AS40" s="487"/>
      <c r="AT40" s="488"/>
      <c r="AU40" s="487"/>
      <c r="AV40" s="488"/>
      <c r="AW40" s="487"/>
      <c r="AX40" s="488"/>
      <c r="AY40" s="487"/>
      <c r="AZ40" s="489"/>
      <c r="BA40" s="487"/>
      <c r="BB40" s="498"/>
      <c r="BC40" s="256">
        <f t="shared" si="16"/>
        <v>0</v>
      </c>
      <c r="BD40" s="11"/>
      <c r="BE40" s="64"/>
      <c r="BF40" s="64"/>
      <c r="BG40" s="64"/>
      <c r="BH40" s="134"/>
      <c r="BI40" s="465"/>
      <c r="BJ40" s="89"/>
      <c r="BK40" s="195"/>
      <c r="BL40" s="196"/>
      <c r="BM40" s="197"/>
      <c r="BN40" s="6"/>
      <c r="BO40" s="195"/>
      <c r="BP40" s="196"/>
      <c r="BQ40" s="198"/>
      <c r="BR40" s="89"/>
      <c r="BS40" s="195"/>
      <c r="BT40" s="196"/>
      <c r="BU40" s="197"/>
      <c r="BV40" s="6" t="s">
        <v>165</v>
      </c>
      <c r="BW40" s="195"/>
      <c r="BX40" s="196"/>
      <c r="BY40" s="198"/>
      <c r="BZ40" s="67"/>
      <c r="CA40" s="64"/>
      <c r="CB40" s="64"/>
      <c r="CC40" s="64"/>
      <c r="CD40" s="112"/>
      <c r="CE40" s="109" t="s">
        <v>140</v>
      </c>
      <c r="CF40" s="114" t="s">
        <v>133</v>
      </c>
      <c r="CG40" s="196"/>
      <c r="CH40" s="197"/>
      <c r="CI40" s="110" t="s">
        <v>134</v>
      </c>
      <c r="CJ40" s="114" t="s">
        <v>135</v>
      </c>
      <c r="CK40" s="168" t="s">
        <v>136</v>
      </c>
      <c r="CL40" s="170"/>
      <c r="CM40" s="67"/>
      <c r="CN40" s="22"/>
      <c r="CO40" s="159"/>
      <c r="CP40" s="167"/>
    </row>
    <row r="41" spans="1:94" s="273" customFormat="1" ht="33.75" customHeight="1" thickBot="1" x14ac:dyDescent="0.25">
      <c r="A41" s="552"/>
      <c r="B41" s="625"/>
      <c r="C41" s="596"/>
      <c r="D41" s="635"/>
      <c r="E41" s="563"/>
      <c r="F41" s="20" t="s">
        <v>299</v>
      </c>
      <c r="G41" s="274"/>
      <c r="H41" s="249" t="s">
        <v>95</v>
      </c>
      <c r="I41" s="274" t="s">
        <v>266</v>
      </c>
      <c r="J41" s="641" t="s">
        <v>4</v>
      </c>
      <c r="K41" s="275" t="s">
        <v>3</v>
      </c>
      <c r="L41" s="165" t="s">
        <v>72</v>
      </c>
      <c r="M41" s="287" t="s">
        <v>241</v>
      </c>
      <c r="N41" s="324">
        <v>36500</v>
      </c>
      <c r="O41" s="324">
        <v>11620</v>
      </c>
      <c r="P41" s="324">
        <f t="shared" si="17"/>
        <v>48120</v>
      </c>
      <c r="Q41" s="166"/>
      <c r="R41" s="271">
        <f t="shared" si="3"/>
        <v>0</v>
      </c>
      <c r="S41" s="271" t="str">
        <f t="shared" si="0"/>
        <v>No</v>
      </c>
      <c r="T41" s="275"/>
      <c r="U41" s="277"/>
      <c r="V41" s="514"/>
      <c r="W41" s="515">
        <f t="shared" si="15"/>
        <v>0</v>
      </c>
      <c r="X41" s="516"/>
      <c r="Y41" s="515"/>
      <c r="Z41" s="514"/>
      <c r="AA41" s="515"/>
      <c r="AB41" s="517"/>
      <c r="AC41" s="515"/>
      <c r="AD41" s="519"/>
      <c r="AE41" s="515"/>
      <c r="AF41" s="517"/>
      <c r="AG41" s="515"/>
      <c r="AH41" s="523"/>
      <c r="AI41" s="515"/>
      <c r="AJ41" s="514"/>
      <c r="AK41" s="515"/>
      <c r="AL41" s="514"/>
      <c r="AM41" s="515"/>
      <c r="AN41" s="516"/>
      <c r="AO41" s="515"/>
      <c r="AP41" s="514"/>
      <c r="AQ41" s="515"/>
      <c r="AR41" s="514"/>
      <c r="AS41" s="515"/>
      <c r="AT41" s="519"/>
      <c r="AU41" s="515"/>
      <c r="AV41" s="519"/>
      <c r="AW41" s="515"/>
      <c r="AX41" s="516"/>
      <c r="AY41" s="515"/>
      <c r="AZ41" s="514"/>
      <c r="BA41" s="515"/>
      <c r="BB41" s="529"/>
      <c r="BC41" s="302">
        <f t="shared" si="16"/>
        <v>0</v>
      </c>
      <c r="BD41" s="12"/>
      <c r="BE41" s="17"/>
      <c r="BF41" s="17"/>
      <c r="BG41" s="17"/>
      <c r="BH41" s="446" t="s">
        <v>228</v>
      </c>
      <c r="BI41" s="466"/>
      <c r="BJ41" s="278"/>
      <c r="BK41" s="279"/>
      <c r="BL41" s="280"/>
      <c r="BM41" s="281"/>
      <c r="BN41" s="17"/>
      <c r="BO41" s="282"/>
      <c r="BP41" s="283"/>
      <c r="BQ41" s="284"/>
      <c r="BR41" s="344" t="s">
        <v>172</v>
      </c>
      <c r="BS41" s="279"/>
      <c r="BT41" s="280"/>
      <c r="BU41" s="281"/>
      <c r="BV41" s="17"/>
      <c r="BW41" s="282"/>
      <c r="BX41" s="283"/>
      <c r="BY41" s="284"/>
      <c r="BZ41" s="145"/>
      <c r="CA41" s="17"/>
      <c r="CB41" s="17"/>
      <c r="CC41" s="17"/>
      <c r="CD41" s="140"/>
      <c r="CE41" s="75"/>
      <c r="CF41" s="279"/>
      <c r="CG41" s="280"/>
      <c r="CH41" s="281"/>
      <c r="CI41" s="17"/>
      <c r="CJ41" s="282"/>
      <c r="CK41" s="283"/>
      <c r="CL41" s="284"/>
      <c r="CM41" s="145"/>
      <c r="CN41" s="166"/>
      <c r="CO41" s="81"/>
      <c r="CP41" s="272"/>
    </row>
    <row r="42" spans="1:94" s="238" customFormat="1" ht="24.95" customHeight="1" x14ac:dyDescent="0.2">
      <c r="A42" s="552"/>
      <c r="B42" s="625"/>
      <c r="C42" s="596"/>
      <c r="D42" s="635"/>
      <c r="E42" s="562" t="s">
        <v>195</v>
      </c>
      <c r="F42" s="97" t="s">
        <v>300</v>
      </c>
      <c r="G42" s="154"/>
      <c r="H42" s="337" t="s">
        <v>95</v>
      </c>
      <c r="I42" s="154" t="s">
        <v>268</v>
      </c>
      <c r="J42" s="640" t="s">
        <v>5</v>
      </c>
      <c r="K42" s="94" t="s">
        <v>7</v>
      </c>
      <c r="L42" s="181"/>
      <c r="M42" s="335" t="s">
        <v>243</v>
      </c>
      <c r="N42" s="312">
        <v>77400</v>
      </c>
      <c r="O42" s="312">
        <v>15250</v>
      </c>
      <c r="P42" s="312">
        <f t="shared" si="17"/>
        <v>92650</v>
      </c>
      <c r="Q42" s="103"/>
      <c r="R42" s="303">
        <f t="shared" si="3"/>
        <v>0</v>
      </c>
      <c r="S42" s="303" t="str">
        <f t="shared" si="0"/>
        <v>No</v>
      </c>
      <c r="T42" s="303"/>
      <c r="U42" s="48"/>
      <c r="V42" s="490"/>
      <c r="W42" s="487">
        <f t="shared" ref="W42:W44" si="18">IF(V42="Yes and we will continue to use",3,IF(V42="Yes but we are phasing it out",1,IF(V42="Not sure",0,IF(V42="No but we want to use it",2,0))))</f>
        <v>0</v>
      </c>
      <c r="X42" s="509"/>
      <c r="Y42" s="487"/>
      <c r="Z42" s="508"/>
      <c r="AA42" s="487"/>
      <c r="AB42" s="509"/>
      <c r="AC42" s="487"/>
      <c r="AD42" s="508"/>
      <c r="AE42" s="487"/>
      <c r="AF42" s="510"/>
      <c r="AG42" s="487"/>
      <c r="AH42" s="508"/>
      <c r="AI42" s="487"/>
      <c r="AJ42" s="508"/>
      <c r="AK42" s="487"/>
      <c r="AL42" s="510"/>
      <c r="AM42" s="487"/>
      <c r="AN42" s="508"/>
      <c r="AO42" s="487"/>
      <c r="AP42" s="509"/>
      <c r="AQ42" s="487"/>
      <c r="AR42" s="508"/>
      <c r="AS42" s="487"/>
      <c r="AT42" s="510"/>
      <c r="AU42" s="487"/>
      <c r="AV42" s="498"/>
      <c r="AW42" s="487"/>
      <c r="AX42" s="509"/>
      <c r="AY42" s="487"/>
      <c r="AZ42" s="510"/>
      <c r="BA42" s="487"/>
      <c r="BB42" s="508"/>
      <c r="BC42" s="41">
        <f t="shared" ref="BC42:BC44" si="19">IF(BB42="Yes and we will continue to use",3,IF(BB42="Yes but we are phasing it out",1,IF(BB42="Not sure",0,IF(BB42="No but we want to use it",2,0))))</f>
        <v>0</v>
      </c>
      <c r="BD42" s="103"/>
      <c r="BE42" s="303" t="s">
        <v>224</v>
      </c>
      <c r="BF42" s="120"/>
      <c r="BG42" s="120"/>
      <c r="BH42" s="105"/>
      <c r="BI42" s="456"/>
      <c r="BJ42" s="128" t="s">
        <v>177</v>
      </c>
      <c r="BK42" s="231"/>
      <c r="BL42" s="232"/>
      <c r="BM42" s="233"/>
      <c r="BN42" s="120"/>
      <c r="BO42" s="105"/>
      <c r="BP42" s="106"/>
      <c r="BQ42" s="107"/>
      <c r="BR42" s="156" t="s">
        <v>172</v>
      </c>
      <c r="BS42" s="231"/>
      <c r="BT42" s="232"/>
      <c r="BU42" s="233"/>
      <c r="BV42" s="120"/>
      <c r="BW42" s="105"/>
      <c r="BX42" s="106"/>
      <c r="BY42" s="107"/>
      <c r="BZ42" s="138"/>
      <c r="CA42" s="120"/>
      <c r="CB42" s="120"/>
      <c r="CC42" s="120"/>
      <c r="CD42" s="105"/>
      <c r="CE42" s="149"/>
      <c r="CF42" s="235" t="s">
        <v>137</v>
      </c>
      <c r="CG42" s="232"/>
      <c r="CH42" s="233"/>
      <c r="CI42" s="236" t="s">
        <v>138</v>
      </c>
      <c r="CJ42" s="105"/>
      <c r="CK42" s="106"/>
      <c r="CL42" s="107"/>
      <c r="CM42" s="138"/>
      <c r="CN42" s="13"/>
      <c r="CO42" s="159"/>
      <c r="CP42" s="237"/>
    </row>
    <row r="43" spans="1:94" s="59" customFormat="1" ht="24.95" customHeight="1" x14ac:dyDescent="0.2">
      <c r="A43" s="552"/>
      <c r="B43" s="625"/>
      <c r="C43" s="596"/>
      <c r="D43" s="635"/>
      <c r="E43" s="563"/>
      <c r="F43" s="99" t="s">
        <v>301</v>
      </c>
      <c r="G43" s="153"/>
      <c r="H43" s="36" t="s">
        <v>95</v>
      </c>
      <c r="I43" s="153" t="s">
        <v>268</v>
      </c>
      <c r="J43" s="643" t="s">
        <v>5</v>
      </c>
      <c r="K43" s="34" t="s">
        <v>7</v>
      </c>
      <c r="L43" s="181"/>
      <c r="M43" s="334" t="s">
        <v>243</v>
      </c>
      <c r="N43" s="311">
        <v>77400</v>
      </c>
      <c r="O43" s="311">
        <v>15250</v>
      </c>
      <c r="P43" s="311">
        <f t="shared" si="17"/>
        <v>92650</v>
      </c>
      <c r="Q43" s="16"/>
      <c r="R43" s="303">
        <f t="shared" si="3"/>
        <v>0</v>
      </c>
      <c r="S43" s="303" t="str">
        <f t="shared" si="0"/>
        <v>No</v>
      </c>
      <c r="T43" s="162"/>
      <c r="U43" s="49"/>
      <c r="V43" s="490"/>
      <c r="W43" s="487">
        <f t="shared" si="18"/>
        <v>0</v>
      </c>
      <c r="X43" s="509"/>
      <c r="Y43" s="487"/>
      <c r="Z43" s="508"/>
      <c r="AA43" s="487"/>
      <c r="AB43" s="509"/>
      <c r="AC43" s="487"/>
      <c r="AD43" s="508"/>
      <c r="AE43" s="487"/>
      <c r="AF43" s="510"/>
      <c r="AG43" s="487"/>
      <c r="AH43" s="508"/>
      <c r="AI43" s="487"/>
      <c r="AJ43" s="508"/>
      <c r="AK43" s="487"/>
      <c r="AL43" s="510"/>
      <c r="AM43" s="487"/>
      <c r="AN43" s="508"/>
      <c r="AO43" s="487"/>
      <c r="AP43" s="509"/>
      <c r="AQ43" s="487"/>
      <c r="AR43" s="508"/>
      <c r="AS43" s="487"/>
      <c r="AT43" s="509"/>
      <c r="AU43" s="487"/>
      <c r="AV43" s="498"/>
      <c r="AW43" s="487"/>
      <c r="AX43" s="509"/>
      <c r="AY43" s="487"/>
      <c r="AZ43" s="510"/>
      <c r="BA43" s="487"/>
      <c r="BB43" s="508"/>
      <c r="BC43" s="256">
        <f t="shared" si="19"/>
        <v>0</v>
      </c>
      <c r="BD43" s="11"/>
      <c r="BE43" s="162" t="s">
        <v>224</v>
      </c>
      <c r="BF43" s="64"/>
      <c r="BG43" s="64"/>
      <c r="BH43" s="134"/>
      <c r="BI43" s="465"/>
      <c r="BJ43" s="90" t="s">
        <v>177</v>
      </c>
      <c r="BK43" s="202"/>
      <c r="BL43" s="203"/>
      <c r="BM43" s="204"/>
      <c r="BN43" s="64"/>
      <c r="BO43" s="112"/>
      <c r="BP43" s="132"/>
      <c r="BQ43" s="133"/>
      <c r="BR43" s="109" t="s">
        <v>172</v>
      </c>
      <c r="BS43" s="202"/>
      <c r="BT43" s="203"/>
      <c r="BU43" s="204"/>
      <c r="BV43" s="64"/>
      <c r="BW43" s="112"/>
      <c r="BX43" s="132"/>
      <c r="BY43" s="133"/>
      <c r="BZ43" s="67"/>
      <c r="CA43" s="64"/>
      <c r="CB43" s="64"/>
      <c r="CC43" s="64"/>
      <c r="CD43" s="134"/>
      <c r="CE43" s="76"/>
      <c r="CF43" s="139" t="s">
        <v>137</v>
      </c>
      <c r="CG43" s="203"/>
      <c r="CH43" s="204"/>
      <c r="CI43" s="110" t="s">
        <v>138</v>
      </c>
      <c r="CJ43" s="111"/>
      <c r="CK43" s="112"/>
      <c r="CL43" s="133"/>
      <c r="CM43" s="67"/>
      <c r="CN43" s="13"/>
      <c r="CO43" s="158"/>
      <c r="CP43" s="167"/>
    </row>
    <row r="44" spans="1:94" s="273" customFormat="1" ht="24.95" customHeight="1" thickBot="1" x14ac:dyDescent="0.25">
      <c r="A44" s="552"/>
      <c r="B44" s="625"/>
      <c r="C44" s="596"/>
      <c r="D44" s="635"/>
      <c r="E44" s="563"/>
      <c r="F44" s="20" t="s">
        <v>302</v>
      </c>
      <c r="G44" s="274"/>
      <c r="H44" s="249" t="s">
        <v>95</v>
      </c>
      <c r="I44" s="274" t="s">
        <v>268</v>
      </c>
      <c r="J44" s="641" t="s">
        <v>5</v>
      </c>
      <c r="K44" s="275" t="s">
        <v>7</v>
      </c>
      <c r="L44" s="393"/>
      <c r="M44" s="287" t="s">
        <v>243</v>
      </c>
      <c r="N44" s="324">
        <v>77400</v>
      </c>
      <c r="O44" s="324">
        <v>15250</v>
      </c>
      <c r="P44" s="324">
        <f t="shared" si="17"/>
        <v>92650</v>
      </c>
      <c r="Q44" s="61"/>
      <c r="R44" s="271">
        <f t="shared" si="3"/>
        <v>0</v>
      </c>
      <c r="S44" s="271" t="str">
        <f t="shared" si="0"/>
        <v>No</v>
      </c>
      <c r="T44" s="1"/>
      <c r="U44" s="401"/>
      <c r="V44" s="514"/>
      <c r="W44" s="515">
        <f t="shared" si="18"/>
        <v>0</v>
      </c>
      <c r="X44" s="525"/>
      <c r="Y44" s="515"/>
      <c r="Z44" s="526"/>
      <c r="AA44" s="515"/>
      <c r="AB44" s="525"/>
      <c r="AC44" s="515"/>
      <c r="AD44" s="526"/>
      <c r="AE44" s="515"/>
      <c r="AF44" s="526"/>
      <c r="AG44" s="515"/>
      <c r="AH44" s="526"/>
      <c r="AI44" s="515"/>
      <c r="AJ44" s="526"/>
      <c r="AK44" s="515"/>
      <c r="AL44" s="525"/>
      <c r="AM44" s="515"/>
      <c r="AN44" s="526"/>
      <c r="AO44" s="515"/>
      <c r="AP44" s="525"/>
      <c r="AQ44" s="515"/>
      <c r="AR44" s="526"/>
      <c r="AS44" s="515"/>
      <c r="AT44" s="525"/>
      <c r="AU44" s="515"/>
      <c r="AV44" s="527"/>
      <c r="AW44" s="515"/>
      <c r="AX44" s="525"/>
      <c r="AY44" s="515"/>
      <c r="AZ44" s="528"/>
      <c r="BA44" s="515"/>
      <c r="BB44" s="526"/>
      <c r="BC44" s="302">
        <f t="shared" si="19"/>
        <v>0</v>
      </c>
      <c r="BD44" s="12"/>
      <c r="BE44" s="1" t="s">
        <v>224</v>
      </c>
      <c r="BF44" s="394"/>
      <c r="BG44" s="394"/>
      <c r="BH44" s="282"/>
      <c r="BI44" s="467"/>
      <c r="BJ44" s="365" t="s">
        <v>177</v>
      </c>
      <c r="BK44" s="251"/>
      <c r="BL44" s="252"/>
      <c r="BM44" s="250"/>
      <c r="BN44" s="394"/>
      <c r="BO44" s="140"/>
      <c r="BP44" s="141"/>
      <c r="BQ44" s="142"/>
      <c r="BR44" s="344" t="s">
        <v>172</v>
      </c>
      <c r="BS44" s="251"/>
      <c r="BT44" s="252"/>
      <c r="BU44" s="250"/>
      <c r="BV44" s="394"/>
      <c r="BW44" s="140"/>
      <c r="BX44" s="141"/>
      <c r="BY44" s="142"/>
      <c r="BZ44" s="396"/>
      <c r="CA44" s="394"/>
      <c r="CB44" s="394"/>
      <c r="CC44" s="394"/>
      <c r="CD44" s="282"/>
      <c r="CE44" s="403"/>
      <c r="CF44" s="345" t="s">
        <v>137</v>
      </c>
      <c r="CG44" s="252"/>
      <c r="CH44" s="250"/>
      <c r="CI44" s="348" t="s">
        <v>138</v>
      </c>
      <c r="CJ44" s="140"/>
      <c r="CK44" s="141"/>
      <c r="CL44" s="142"/>
      <c r="CM44" s="396"/>
      <c r="CN44" s="166"/>
      <c r="CO44" s="81"/>
      <c r="CP44" s="272"/>
    </row>
    <row r="45" spans="1:94" s="238" customFormat="1" ht="24.95" customHeight="1" x14ac:dyDescent="0.2">
      <c r="A45" s="552"/>
      <c r="B45" s="625"/>
      <c r="C45" s="596"/>
      <c r="D45" s="635"/>
      <c r="E45" s="562" t="s">
        <v>196</v>
      </c>
      <c r="F45" s="97" t="s">
        <v>303</v>
      </c>
      <c r="G45" s="154"/>
      <c r="H45" s="337" t="s">
        <v>95</v>
      </c>
      <c r="I45" s="154" t="s">
        <v>255</v>
      </c>
      <c r="J45" s="640" t="s">
        <v>5</v>
      </c>
      <c r="K45" s="94" t="s">
        <v>7</v>
      </c>
      <c r="L45" s="181"/>
      <c r="M45" s="335" t="s">
        <v>243</v>
      </c>
      <c r="N45" s="312">
        <v>77400</v>
      </c>
      <c r="O45" s="312">
        <v>15250</v>
      </c>
      <c r="P45" s="312">
        <f t="shared" si="17"/>
        <v>92650</v>
      </c>
      <c r="Q45" s="103"/>
      <c r="R45" s="303">
        <f t="shared" si="3"/>
        <v>0</v>
      </c>
      <c r="S45" s="303" t="str">
        <f t="shared" si="0"/>
        <v>No</v>
      </c>
      <c r="T45" s="101"/>
      <c r="U45" s="48"/>
      <c r="V45" s="490"/>
      <c r="W45" s="487">
        <f t="shared" ref="W45:W50" si="20">IF(V45="Yes and we will continue to use",3,IF(V45="Yes but we are phasing it out",1,IF(V45="Not sure",0,IF(V45="No but we want to use it",2,0))))</f>
        <v>0</v>
      </c>
      <c r="X45" s="510"/>
      <c r="Y45" s="487"/>
      <c r="Z45" s="498"/>
      <c r="AA45" s="487"/>
      <c r="AB45" s="510"/>
      <c r="AC45" s="487"/>
      <c r="AD45" s="509"/>
      <c r="AE45" s="487"/>
      <c r="AF45" s="510"/>
      <c r="AG45" s="487"/>
      <c r="AH45" s="509"/>
      <c r="AI45" s="487"/>
      <c r="AJ45" s="498"/>
      <c r="AK45" s="487"/>
      <c r="AL45" s="510"/>
      <c r="AM45" s="487"/>
      <c r="AN45" s="488"/>
      <c r="AO45" s="487"/>
      <c r="AP45" s="509"/>
      <c r="AQ45" s="487"/>
      <c r="AR45" s="498"/>
      <c r="AS45" s="487"/>
      <c r="AT45" s="509"/>
      <c r="AU45" s="487"/>
      <c r="AV45" s="510"/>
      <c r="AW45" s="487"/>
      <c r="AX45" s="508"/>
      <c r="AY45" s="487"/>
      <c r="AZ45" s="510"/>
      <c r="BA45" s="487"/>
      <c r="BB45" s="508"/>
      <c r="BC45" s="41">
        <f t="shared" ref="BC45:BC46" si="21">IF(BB45="Yes and we will continue to use",3,IF(BB45="Yes but we are phasing it out",1,IF(BB45="Not sure",0,IF(BB45="No but we want to use it",2,0))))</f>
        <v>0</v>
      </c>
      <c r="BD45" s="152"/>
      <c r="BE45" s="303" t="s">
        <v>224</v>
      </c>
      <c r="BF45" s="120"/>
      <c r="BG45" s="120"/>
      <c r="BH45" s="105"/>
      <c r="BI45" s="456"/>
      <c r="BJ45" s="128" t="s">
        <v>177</v>
      </c>
      <c r="BK45" s="231"/>
      <c r="BL45" s="232"/>
      <c r="BM45" s="233"/>
      <c r="BN45" s="154"/>
      <c r="BO45" s="105"/>
      <c r="BP45" s="106"/>
      <c r="BQ45" s="107"/>
      <c r="BR45" s="118"/>
      <c r="BS45" s="231"/>
      <c r="BT45" s="232"/>
      <c r="BU45" s="233"/>
      <c r="BV45" s="154" t="s">
        <v>166</v>
      </c>
      <c r="BW45" s="105"/>
      <c r="BX45" s="106"/>
      <c r="BY45" s="107"/>
      <c r="BZ45" s="138"/>
      <c r="CA45" s="120"/>
      <c r="CB45" s="120"/>
      <c r="CC45" s="120"/>
      <c r="CD45" s="234"/>
      <c r="CE45" s="149"/>
      <c r="CF45" s="235" t="s">
        <v>137</v>
      </c>
      <c r="CG45" s="232"/>
      <c r="CH45" s="233"/>
      <c r="CI45" s="236" t="s">
        <v>138</v>
      </c>
      <c r="CJ45" s="105"/>
      <c r="CK45" s="106"/>
      <c r="CL45" s="107"/>
      <c r="CM45" s="138"/>
      <c r="CN45" s="103"/>
      <c r="CO45" s="159"/>
      <c r="CP45" s="237"/>
    </row>
    <row r="46" spans="1:94" s="273" customFormat="1" ht="36" customHeight="1" thickBot="1" x14ac:dyDescent="0.25">
      <c r="A46" s="552"/>
      <c r="B46" s="625"/>
      <c r="C46" s="596"/>
      <c r="D46" s="635"/>
      <c r="E46" s="563"/>
      <c r="F46" s="20" t="s">
        <v>304</v>
      </c>
      <c r="G46" s="274"/>
      <c r="H46" s="249" t="s">
        <v>95</v>
      </c>
      <c r="I46" s="249"/>
      <c r="J46" s="641" t="s">
        <v>4</v>
      </c>
      <c r="K46" s="275" t="s">
        <v>7</v>
      </c>
      <c r="L46" s="276" t="s">
        <v>73</v>
      </c>
      <c r="M46" s="336" t="s">
        <v>242</v>
      </c>
      <c r="N46" s="324">
        <v>77400</v>
      </c>
      <c r="O46" s="324">
        <v>15250</v>
      </c>
      <c r="P46" s="324">
        <f t="shared" si="17"/>
        <v>92650</v>
      </c>
      <c r="Q46" s="12"/>
      <c r="R46" s="271">
        <f t="shared" si="3"/>
        <v>0</v>
      </c>
      <c r="S46" s="271" t="str">
        <f t="shared" si="0"/>
        <v>No</v>
      </c>
      <c r="T46" s="275"/>
      <c r="U46" s="277"/>
      <c r="V46" s="519"/>
      <c r="W46" s="515">
        <f t="shared" si="20"/>
        <v>0</v>
      </c>
      <c r="X46" s="514"/>
      <c r="Y46" s="515"/>
      <c r="Z46" s="516"/>
      <c r="AA46" s="515"/>
      <c r="AB46" s="519"/>
      <c r="AC46" s="515"/>
      <c r="AD46" s="516"/>
      <c r="AE46" s="515"/>
      <c r="AF46" s="519"/>
      <c r="AG46" s="515"/>
      <c r="AH46" s="523"/>
      <c r="AI46" s="515"/>
      <c r="AJ46" s="519"/>
      <c r="AK46" s="515"/>
      <c r="AL46" s="519"/>
      <c r="AM46" s="515"/>
      <c r="AN46" s="516"/>
      <c r="AO46" s="515"/>
      <c r="AP46" s="516"/>
      <c r="AQ46" s="515"/>
      <c r="AR46" s="516"/>
      <c r="AS46" s="515"/>
      <c r="AT46" s="517"/>
      <c r="AU46" s="515"/>
      <c r="AV46" s="514"/>
      <c r="AW46" s="515"/>
      <c r="AX46" s="516"/>
      <c r="AY46" s="515"/>
      <c r="AZ46" s="516"/>
      <c r="BA46" s="515"/>
      <c r="BB46" s="524"/>
      <c r="BC46" s="302">
        <f t="shared" si="21"/>
        <v>0</v>
      </c>
      <c r="BD46" s="12"/>
      <c r="BE46" s="17"/>
      <c r="BF46" s="17"/>
      <c r="BG46" s="17"/>
      <c r="BH46" s="140"/>
      <c r="BI46" s="455"/>
      <c r="BJ46" s="278"/>
      <c r="BK46" s="279"/>
      <c r="BL46" s="280"/>
      <c r="BM46" s="281"/>
      <c r="BN46" s="17"/>
      <c r="BO46" s="282"/>
      <c r="BP46" s="283"/>
      <c r="BQ46" s="284"/>
      <c r="BR46" s="278" t="s">
        <v>172</v>
      </c>
      <c r="BS46" s="279"/>
      <c r="BT46" s="280"/>
      <c r="BU46" s="281"/>
      <c r="BV46" s="17"/>
      <c r="BW46" s="282"/>
      <c r="BX46" s="283"/>
      <c r="BY46" s="284"/>
      <c r="BZ46" s="145"/>
      <c r="CA46" s="17"/>
      <c r="CB46" s="17"/>
      <c r="CC46" s="17"/>
      <c r="CD46" s="140"/>
      <c r="CE46" s="75"/>
      <c r="CF46" s="279"/>
      <c r="CG46" s="280"/>
      <c r="CH46" s="281"/>
      <c r="CI46" s="17"/>
      <c r="CJ46" s="282"/>
      <c r="CK46" s="283"/>
      <c r="CL46" s="284"/>
      <c r="CM46" s="145"/>
      <c r="CN46" s="12"/>
      <c r="CO46" s="81"/>
      <c r="CP46" s="272"/>
    </row>
    <row r="47" spans="1:94" s="255" customFormat="1" ht="24.95" customHeight="1" x14ac:dyDescent="0.2">
      <c r="A47" s="552"/>
      <c r="B47" s="625"/>
      <c r="C47" s="596"/>
      <c r="D47" s="635"/>
      <c r="E47" s="562" t="s">
        <v>215</v>
      </c>
      <c r="F47" s="436" t="s">
        <v>218</v>
      </c>
      <c r="G47" s="404"/>
      <c r="H47" s="337" t="s">
        <v>95</v>
      </c>
      <c r="I47" s="435" t="s">
        <v>288</v>
      </c>
      <c r="J47" s="644" t="s">
        <v>4</v>
      </c>
      <c r="K47" s="230" t="s">
        <v>7</v>
      </c>
      <c r="L47" s="33" t="s">
        <v>72</v>
      </c>
      <c r="M47" s="335" t="s">
        <v>83</v>
      </c>
      <c r="N47" s="316"/>
      <c r="O47" s="316"/>
      <c r="P47" s="316"/>
      <c r="Q47" s="152"/>
      <c r="R47" s="303">
        <f t="shared" si="3"/>
        <v>0</v>
      </c>
      <c r="S47" s="303"/>
      <c r="T47" s="94"/>
      <c r="U47" s="221"/>
      <c r="V47" s="487"/>
      <c r="W47" s="487"/>
      <c r="X47" s="487"/>
      <c r="Y47" s="487"/>
      <c r="Z47" s="487"/>
      <c r="AA47" s="487"/>
      <c r="AB47" s="487"/>
      <c r="AC47" s="487"/>
      <c r="AD47" s="487"/>
      <c r="AE47" s="487"/>
      <c r="AF47" s="487"/>
      <c r="AG47" s="487"/>
      <c r="AH47" s="511"/>
      <c r="AI47" s="487"/>
      <c r="AJ47" s="487"/>
      <c r="AK47" s="487"/>
      <c r="AL47" s="487"/>
      <c r="AM47" s="487"/>
      <c r="AN47" s="487"/>
      <c r="AO47" s="487"/>
      <c r="AP47" s="487"/>
      <c r="AQ47" s="487"/>
      <c r="AR47" s="487"/>
      <c r="AS47" s="487"/>
      <c r="AT47" s="487"/>
      <c r="AU47" s="487"/>
      <c r="AV47" s="487"/>
      <c r="AW47" s="487"/>
      <c r="AX47" s="489"/>
      <c r="AY47" s="487"/>
      <c r="AZ47" s="487"/>
      <c r="BA47" s="487"/>
      <c r="BB47" s="511"/>
      <c r="BC47" s="41"/>
      <c r="BD47" s="213"/>
      <c r="BE47" s="225"/>
      <c r="BF47" s="225"/>
      <c r="BG47" s="225"/>
      <c r="BH47" s="226"/>
      <c r="BI47" s="468"/>
      <c r="BJ47" s="289"/>
      <c r="BK47" s="265"/>
      <c r="BL47" s="266"/>
      <c r="BM47" s="269"/>
      <c r="BN47" s="225"/>
      <c r="BO47" s="270"/>
      <c r="BP47" s="267"/>
      <c r="BQ47" s="268"/>
      <c r="BR47" s="289"/>
      <c r="BS47" s="265"/>
      <c r="BT47" s="266"/>
      <c r="BU47" s="269"/>
      <c r="BV47" s="225"/>
      <c r="BW47" s="270"/>
      <c r="BX47" s="267"/>
      <c r="BY47" s="268"/>
      <c r="BZ47" s="227"/>
      <c r="CA47" s="225"/>
      <c r="CB47" s="225"/>
      <c r="CC47" s="225"/>
      <c r="CD47" s="226"/>
      <c r="CE47" s="228"/>
      <c r="CF47" s="265"/>
      <c r="CG47" s="266"/>
      <c r="CH47" s="269"/>
      <c r="CI47" s="225"/>
      <c r="CJ47" s="270"/>
      <c r="CK47" s="267"/>
      <c r="CL47" s="268"/>
      <c r="CM47" s="227"/>
      <c r="CN47" s="288"/>
      <c r="CO47" s="229"/>
      <c r="CP47" s="254"/>
    </row>
    <row r="48" spans="1:94" s="286" customFormat="1" ht="24.95" customHeight="1" thickBot="1" x14ac:dyDescent="0.25">
      <c r="A48" s="552"/>
      <c r="B48" s="625"/>
      <c r="C48" s="596"/>
      <c r="D48" s="635"/>
      <c r="E48" s="563"/>
      <c r="F48" s="406" t="s">
        <v>217</v>
      </c>
      <c r="G48" s="379" t="s">
        <v>220</v>
      </c>
      <c r="H48" s="249" t="s">
        <v>95</v>
      </c>
      <c r="I48" s="274" t="s">
        <v>287</v>
      </c>
      <c r="J48" s="645" t="s">
        <v>5</v>
      </c>
      <c r="K48" s="275" t="s">
        <v>7</v>
      </c>
      <c r="L48" s="407"/>
      <c r="M48" s="336" t="s">
        <v>243</v>
      </c>
      <c r="N48" s="322">
        <v>77400</v>
      </c>
      <c r="O48" s="322">
        <v>15250</v>
      </c>
      <c r="P48" s="322">
        <f>SUM(N48+O48)</f>
        <v>92650</v>
      </c>
      <c r="Q48" s="12"/>
      <c r="R48" s="271">
        <f t="shared" si="3"/>
        <v>0</v>
      </c>
      <c r="S48" s="271" t="str">
        <f t="shared" ref="S48:S53" si="22">IF((OR(W48=2,W48=3,AC48=2,AC48=3,AE48=2,AE48=3,AG48=2,AG48=3,AI48=2,AI48=3,AM48=2,AM48=3,AO48=2,AO48=3,AQ48=2,AQ48=3,AS48=2,AS48=3,AU48=2,AU48=3,AW48=2,AW48=3,AY48=2,AY48=3,BA48=2,BA48=3,BC48=2,BC48=3)),"Yes","No")</f>
        <v>No</v>
      </c>
      <c r="T48" s="275"/>
      <c r="U48" s="277"/>
      <c r="V48" s="514"/>
      <c r="W48" s="515">
        <f t="shared" ref="W48" si="23">IF(V48="Yes and we will continue to use",3,IF(V48="Yes but we are phasing it out",1,IF(V48="Not sure",0,IF(V48="No but we want to use it",2,0))))</f>
        <v>0</v>
      </c>
      <c r="X48" s="517"/>
      <c r="Y48" s="515"/>
      <c r="Z48" s="514"/>
      <c r="AA48" s="515"/>
      <c r="AB48" s="517"/>
      <c r="AC48" s="515"/>
      <c r="AD48" s="519"/>
      <c r="AE48" s="515"/>
      <c r="AF48" s="517"/>
      <c r="AG48" s="515"/>
      <c r="AH48" s="524"/>
      <c r="AI48" s="515"/>
      <c r="AJ48" s="519"/>
      <c r="AK48" s="515"/>
      <c r="AL48" s="517"/>
      <c r="AM48" s="515"/>
      <c r="AN48" s="519"/>
      <c r="AO48" s="515"/>
      <c r="AP48" s="516"/>
      <c r="AQ48" s="515"/>
      <c r="AR48" s="514"/>
      <c r="AS48" s="515"/>
      <c r="AT48" s="514"/>
      <c r="AU48" s="515"/>
      <c r="AV48" s="519"/>
      <c r="AW48" s="515"/>
      <c r="AX48" s="517"/>
      <c r="AY48" s="515"/>
      <c r="AZ48" s="516"/>
      <c r="BA48" s="515"/>
      <c r="BB48" s="523"/>
      <c r="BC48" s="302">
        <f t="shared" ref="BC48" si="24">IF(BB48="Yes and we will continue to use",3,IF(BB48="Yes but we are phasing it out",1,IF(BB48="Not sure",0,IF(BB48="No but we want to use it",2,0))))</f>
        <v>0</v>
      </c>
      <c r="BD48" s="12"/>
      <c r="BE48" s="1" t="s">
        <v>224</v>
      </c>
      <c r="BF48" s="17"/>
      <c r="BG48" s="17"/>
      <c r="BH48" s="425" t="s">
        <v>230</v>
      </c>
      <c r="BI48" s="469"/>
      <c r="BJ48" s="278"/>
      <c r="BK48" s="279"/>
      <c r="BL48" s="280"/>
      <c r="BM48" s="281"/>
      <c r="BN48" s="1" t="s">
        <v>236</v>
      </c>
      <c r="BO48" s="282"/>
      <c r="BP48" s="283"/>
      <c r="BQ48" s="284"/>
      <c r="BR48" s="278"/>
      <c r="BS48" s="279"/>
      <c r="BT48" s="280"/>
      <c r="BU48" s="281"/>
      <c r="BV48" s="17"/>
      <c r="BW48" s="282"/>
      <c r="BX48" s="283"/>
      <c r="BY48" s="284"/>
      <c r="BZ48" s="145"/>
      <c r="CA48" s="17"/>
      <c r="CB48" s="17"/>
      <c r="CC48" s="17"/>
      <c r="CD48" s="140"/>
      <c r="CE48" s="408" t="s">
        <v>237</v>
      </c>
      <c r="CF48" s="279"/>
      <c r="CG48" s="280"/>
      <c r="CH48" s="281"/>
      <c r="CI48" s="17"/>
      <c r="CJ48" s="282"/>
      <c r="CK48" s="283"/>
      <c r="CL48" s="284"/>
      <c r="CM48" s="145"/>
      <c r="CN48" s="166"/>
      <c r="CO48" s="81"/>
      <c r="CP48" s="285"/>
    </row>
    <row r="49" spans="1:94" s="238" customFormat="1" ht="24.95" customHeight="1" x14ac:dyDescent="0.2">
      <c r="A49" s="552"/>
      <c r="B49" s="625"/>
      <c r="C49" s="596"/>
      <c r="D49" s="635"/>
      <c r="E49" s="562" t="s">
        <v>197</v>
      </c>
      <c r="F49" s="97" t="s">
        <v>305</v>
      </c>
      <c r="G49" s="154"/>
      <c r="H49" s="337" t="s">
        <v>95</v>
      </c>
      <c r="I49" s="154" t="s">
        <v>255</v>
      </c>
      <c r="J49" s="640" t="s">
        <v>5</v>
      </c>
      <c r="K49" s="94" t="s">
        <v>7</v>
      </c>
      <c r="L49" s="181"/>
      <c r="M49" s="335" t="s">
        <v>243</v>
      </c>
      <c r="N49" s="312">
        <v>77400</v>
      </c>
      <c r="O49" s="312">
        <v>15250</v>
      </c>
      <c r="P49" s="312">
        <f>SUM(N49+O49)</f>
        <v>92650</v>
      </c>
      <c r="Q49" s="125"/>
      <c r="R49" s="303">
        <f t="shared" si="3"/>
        <v>0</v>
      </c>
      <c r="S49" s="303" t="str">
        <f t="shared" si="22"/>
        <v>No</v>
      </c>
      <c r="T49" s="303"/>
      <c r="U49" s="48"/>
      <c r="V49" s="490"/>
      <c r="W49" s="487">
        <f t="shared" ref="W49" si="25">IF(V49="Yes and we will continue to use",3,IF(V49="Yes but we are phasing it out",1,IF(V49="Not sure",0,IF(V49="No but we want to use it",2,0))))</f>
        <v>0</v>
      </c>
      <c r="X49" s="510"/>
      <c r="Y49" s="487"/>
      <c r="Z49" s="508"/>
      <c r="AA49" s="487"/>
      <c r="AB49" s="510"/>
      <c r="AC49" s="487"/>
      <c r="AD49" s="508"/>
      <c r="AE49" s="487"/>
      <c r="AF49" s="510"/>
      <c r="AG49" s="487"/>
      <c r="AH49" s="509"/>
      <c r="AI49" s="487"/>
      <c r="AJ49" s="508"/>
      <c r="AK49" s="487"/>
      <c r="AL49" s="510"/>
      <c r="AM49" s="487"/>
      <c r="AN49" s="509"/>
      <c r="AO49" s="487"/>
      <c r="AP49" s="510"/>
      <c r="AQ49" s="487"/>
      <c r="AR49" s="509"/>
      <c r="AS49" s="487"/>
      <c r="AT49" s="508"/>
      <c r="AU49" s="487"/>
      <c r="AV49" s="509"/>
      <c r="AW49" s="487"/>
      <c r="AX49" s="510"/>
      <c r="AY49" s="487"/>
      <c r="AZ49" s="510"/>
      <c r="BA49" s="487"/>
      <c r="BB49" s="510"/>
      <c r="BC49" s="41">
        <f t="shared" ref="BC49" si="26">IF(BB49="Yes and we will continue to use",3,IF(BB49="Yes but we are phasing it out",1,IF(BB49="Not sure",0,IF(BB49="No but we want to use it",2,0))))</f>
        <v>0</v>
      </c>
      <c r="BD49" s="103"/>
      <c r="BE49" s="303" t="s">
        <v>224</v>
      </c>
      <c r="BF49" s="120"/>
      <c r="BG49" s="120"/>
      <c r="BH49" s="105"/>
      <c r="BI49" s="456"/>
      <c r="BJ49" s="128" t="s">
        <v>177</v>
      </c>
      <c r="BK49" s="371"/>
      <c r="BL49" s="372"/>
      <c r="BM49" s="373"/>
      <c r="BN49" s="120"/>
      <c r="BO49" s="105"/>
      <c r="BP49" s="106"/>
      <c r="BQ49" s="107"/>
      <c r="BR49" s="128" t="s">
        <v>171</v>
      </c>
      <c r="BS49" s="371"/>
      <c r="BT49" s="372"/>
      <c r="BU49" s="373"/>
      <c r="BV49" s="120"/>
      <c r="BW49" s="105"/>
      <c r="BX49" s="106"/>
      <c r="BY49" s="107"/>
      <c r="BZ49" s="138"/>
      <c r="CA49" s="120"/>
      <c r="CB49" s="120"/>
      <c r="CC49" s="120"/>
      <c r="CD49" s="371"/>
      <c r="CE49" s="405"/>
      <c r="CF49" s="371" t="s">
        <v>137</v>
      </c>
      <c r="CG49" s="372"/>
      <c r="CH49" s="373"/>
      <c r="CI49" s="236" t="s">
        <v>138</v>
      </c>
      <c r="CJ49" s="105"/>
      <c r="CK49" s="106"/>
      <c r="CL49" s="107"/>
      <c r="CM49" s="138"/>
      <c r="CN49" s="103"/>
      <c r="CO49" s="159"/>
      <c r="CP49" s="237"/>
    </row>
    <row r="50" spans="1:94" s="418" customFormat="1" ht="30" customHeight="1" thickBot="1" x14ac:dyDescent="0.25">
      <c r="A50" s="552"/>
      <c r="B50" s="625"/>
      <c r="C50" s="596"/>
      <c r="D50" s="636"/>
      <c r="E50" s="564"/>
      <c r="F50" s="20" t="s">
        <v>306</v>
      </c>
      <c r="G50" s="14"/>
      <c r="H50" s="14"/>
      <c r="I50" s="362" t="s">
        <v>277</v>
      </c>
      <c r="J50" s="646"/>
      <c r="K50" s="275"/>
      <c r="L50" s="409"/>
      <c r="M50" s="287"/>
      <c r="N50" s="324"/>
      <c r="O50" s="324"/>
      <c r="P50" s="324"/>
      <c r="Q50" s="42"/>
      <c r="R50" s="271">
        <f t="shared" si="3"/>
        <v>0</v>
      </c>
      <c r="S50" s="271" t="str">
        <f t="shared" si="22"/>
        <v>No</v>
      </c>
      <c r="T50" s="1"/>
      <c r="U50" s="401"/>
      <c r="V50" s="490"/>
      <c r="W50" s="487">
        <f t="shared" si="20"/>
        <v>0</v>
      </c>
      <c r="X50" s="509"/>
      <c r="Y50" s="487"/>
      <c r="Z50" s="508"/>
      <c r="AA50" s="487"/>
      <c r="AB50" s="509"/>
      <c r="AC50" s="487"/>
      <c r="AD50" s="509"/>
      <c r="AE50" s="487"/>
      <c r="AF50" s="508"/>
      <c r="AG50" s="487"/>
      <c r="AH50" s="509"/>
      <c r="AI50" s="487"/>
      <c r="AJ50" s="490"/>
      <c r="AK50" s="487"/>
      <c r="AL50" s="510"/>
      <c r="AM50" s="487"/>
      <c r="AN50" s="508"/>
      <c r="AO50" s="487"/>
      <c r="AP50" s="509"/>
      <c r="AQ50" s="487"/>
      <c r="AR50" s="508"/>
      <c r="AS50" s="487"/>
      <c r="AT50" s="510"/>
      <c r="AU50" s="487"/>
      <c r="AV50" s="59"/>
      <c r="AW50" s="59"/>
      <c r="AX50" s="510"/>
      <c r="AY50" s="487"/>
      <c r="AZ50" s="508"/>
      <c r="BA50" s="487"/>
      <c r="BB50" s="509"/>
      <c r="BC50" s="302">
        <f t="shared" ref="BC50" si="27">IF(BB50="Yes and we will continue to use",3,IF(BB50="Yes but we are phasing it out",1,IF(BB50="Not sure",0,IF(BB50="No but we want to use it",2,0))))</f>
        <v>0</v>
      </c>
      <c r="BD50" s="12"/>
      <c r="BE50" s="410"/>
      <c r="BF50" s="410"/>
      <c r="BG50" s="410"/>
      <c r="BH50" s="411"/>
      <c r="BI50" s="470"/>
      <c r="BJ50" s="365" t="s">
        <v>177</v>
      </c>
      <c r="BK50" s="340"/>
      <c r="BL50" s="341"/>
      <c r="BM50" s="412"/>
      <c r="BN50" s="410"/>
      <c r="BO50" s="140"/>
      <c r="BP50" s="141"/>
      <c r="BQ50" s="142"/>
      <c r="BR50" s="413"/>
      <c r="BS50" s="340"/>
      <c r="BT50" s="341"/>
      <c r="BU50" s="412"/>
      <c r="BV50" s="410"/>
      <c r="BW50" s="140"/>
      <c r="BX50" s="141"/>
      <c r="BY50" s="142"/>
      <c r="BZ50" s="414"/>
      <c r="CA50" s="410"/>
      <c r="CB50" s="410"/>
      <c r="CC50" s="410"/>
      <c r="CD50" s="415"/>
      <c r="CE50" s="344" t="s">
        <v>108</v>
      </c>
      <c r="CF50" s="416" t="s">
        <v>113</v>
      </c>
      <c r="CG50" s="341"/>
      <c r="CH50" s="412"/>
      <c r="CI50" s="410"/>
      <c r="CJ50" s="140"/>
      <c r="CK50" s="141"/>
      <c r="CL50" s="142"/>
      <c r="CM50" s="414"/>
      <c r="CN50" s="9"/>
      <c r="CO50" s="81"/>
      <c r="CP50" s="417"/>
    </row>
    <row r="51" spans="1:94" s="286" customFormat="1" ht="24.95" customHeight="1" thickBot="1" x14ac:dyDescent="0.25">
      <c r="A51" s="552"/>
      <c r="B51" s="625"/>
      <c r="C51" s="332"/>
      <c r="D51" s="565" t="s">
        <v>186</v>
      </c>
      <c r="E51" s="566"/>
      <c r="F51" s="357" t="s">
        <v>275</v>
      </c>
      <c r="G51" s="247"/>
      <c r="H51" s="239" t="s">
        <v>95</v>
      </c>
      <c r="I51" s="247" t="s">
        <v>249</v>
      </c>
      <c r="J51" s="642" t="s">
        <v>4</v>
      </c>
      <c r="K51" s="240" t="s">
        <v>7</v>
      </c>
      <c r="L51" s="165" t="s">
        <v>72</v>
      </c>
      <c r="M51" s="336" t="s">
        <v>240</v>
      </c>
      <c r="N51" s="322">
        <v>36500</v>
      </c>
      <c r="O51" s="322">
        <v>11620</v>
      </c>
      <c r="P51" s="322">
        <f>SUM(N51+O51)</f>
        <v>48120</v>
      </c>
      <c r="Q51" s="47"/>
      <c r="R51" s="271">
        <f t="shared" si="3"/>
        <v>0</v>
      </c>
      <c r="S51" s="271" t="str">
        <f t="shared" si="22"/>
        <v>No</v>
      </c>
      <c r="T51" s="271"/>
      <c r="U51" s="478"/>
      <c r="V51" s="514"/>
      <c r="W51" s="515">
        <f>IF(V51="Yes and we will continue to use",3,IF(V51="Yes but we are phasint it out",1,IF(V51="Not sure",0,IF(V51="No but we want to use it",2,0))))</f>
        <v>0</v>
      </c>
      <c r="X51" s="514"/>
      <c r="Y51" s="515"/>
      <c r="Z51" s="519"/>
      <c r="AA51" s="515"/>
      <c r="AB51" s="514"/>
      <c r="AC51" s="515"/>
      <c r="AD51" s="514"/>
      <c r="AE51" s="515"/>
      <c r="AF51" s="516"/>
      <c r="AG51" s="515"/>
      <c r="AH51" s="523"/>
      <c r="AI51" s="515"/>
      <c r="AJ51" s="514"/>
      <c r="AK51" s="515"/>
      <c r="AL51" s="514"/>
      <c r="AM51" s="515"/>
      <c r="AN51" s="514"/>
      <c r="AO51" s="515"/>
      <c r="AP51" s="514"/>
      <c r="AQ51" s="515"/>
      <c r="AR51" s="517"/>
      <c r="AS51" s="515"/>
      <c r="AT51" s="514"/>
      <c r="AU51" s="515"/>
      <c r="AV51" s="514"/>
      <c r="AW51" s="515"/>
      <c r="AX51" s="514"/>
      <c r="AY51" s="515"/>
      <c r="AZ51" s="514"/>
      <c r="BA51" s="515"/>
      <c r="BB51" s="523"/>
      <c r="BC51" s="485">
        <f>IF(BB51="Yes and we will continue to use",3,IF(BB51="Yes but we are phasing it out",1,IF(BB51="Not sure",0,IF(BB51="No but we want to use it",2,0))))</f>
        <v>0</v>
      </c>
      <c r="BD51" s="47"/>
      <c r="BE51" s="241"/>
      <c r="BF51" s="241"/>
      <c r="BG51" s="241"/>
      <c r="BH51" s="242"/>
      <c r="BI51" s="455"/>
      <c r="BJ51" s="248"/>
      <c r="BK51" s="242"/>
      <c r="BL51" s="243"/>
      <c r="BM51" s="245"/>
      <c r="BN51" s="241"/>
      <c r="BO51" s="242"/>
      <c r="BP51" s="243"/>
      <c r="BQ51" s="244"/>
      <c r="BR51" s="248"/>
      <c r="BS51" s="242"/>
      <c r="BT51" s="243"/>
      <c r="BU51" s="245"/>
      <c r="BV51" s="241"/>
      <c r="BW51" s="242"/>
      <c r="BX51" s="243"/>
      <c r="BY51" s="244"/>
      <c r="BZ51" s="245"/>
      <c r="CA51" s="241"/>
      <c r="CB51" s="241"/>
      <c r="CC51" s="241"/>
      <c r="CD51" s="242"/>
      <c r="CE51" s="246"/>
      <c r="CF51" s="242"/>
      <c r="CG51" s="243"/>
      <c r="CH51" s="245"/>
      <c r="CI51" s="241"/>
      <c r="CJ51" s="242"/>
      <c r="CK51" s="243"/>
      <c r="CL51" s="244"/>
      <c r="CM51" s="245"/>
      <c r="CN51" s="47"/>
      <c r="CO51" s="360"/>
      <c r="CP51" s="285"/>
    </row>
    <row r="52" spans="1:94" s="238" customFormat="1" ht="19.5" customHeight="1" x14ac:dyDescent="0.2">
      <c r="A52" s="552"/>
      <c r="B52" s="625"/>
      <c r="C52" s="567" t="s">
        <v>188</v>
      </c>
      <c r="D52" s="568"/>
      <c r="E52" s="569"/>
      <c r="F52" s="97" t="s">
        <v>192</v>
      </c>
      <c r="G52" s="154" t="s">
        <v>20</v>
      </c>
      <c r="H52" s="337" t="s">
        <v>95</v>
      </c>
      <c r="I52" s="154"/>
      <c r="J52" s="638"/>
      <c r="K52" s="303"/>
      <c r="L52" s="27"/>
      <c r="M52" s="27"/>
      <c r="N52" s="309"/>
      <c r="O52" s="309"/>
      <c r="P52" s="309"/>
      <c r="Q52" s="22"/>
      <c r="R52" s="303">
        <f t="shared" si="3"/>
        <v>0</v>
      </c>
      <c r="S52" s="303" t="str">
        <f t="shared" si="22"/>
        <v>No</v>
      </c>
      <c r="T52" s="303"/>
      <c r="U52" s="474"/>
      <c r="V52" s="488"/>
      <c r="W52" s="487">
        <f>IF(V52="Yes and we will continue to use",3,IF(V52="Yes but we are phasing it out",1,IF(V52="Not sure",0,IF(V52="No but we want to use it",2,0))))</f>
        <v>0</v>
      </c>
      <c r="X52" s="488"/>
      <c r="Y52" s="487"/>
      <c r="Z52" s="488"/>
      <c r="AA52" s="487"/>
      <c r="AB52" s="490"/>
      <c r="AC52" s="487"/>
      <c r="AD52" s="488"/>
      <c r="AE52" s="487"/>
      <c r="AF52" s="490"/>
      <c r="AG52" s="487"/>
      <c r="AH52" s="512"/>
      <c r="AI52" s="487"/>
      <c r="AJ52" s="488"/>
      <c r="AK52" s="487"/>
      <c r="AL52" s="488"/>
      <c r="AM52" s="487"/>
      <c r="AN52" s="488"/>
      <c r="AO52" s="487"/>
      <c r="AP52" s="488"/>
      <c r="AQ52" s="487"/>
      <c r="AR52" s="488"/>
      <c r="AS52" s="487"/>
      <c r="AT52" s="487"/>
      <c r="AU52" s="487"/>
      <c r="AV52" s="489"/>
      <c r="AW52" s="487"/>
      <c r="AX52" s="488"/>
      <c r="AY52" s="487"/>
      <c r="AZ52" s="488"/>
      <c r="BA52" s="487"/>
      <c r="BB52" s="512"/>
      <c r="BC52" s="41">
        <f>IF(BB52="Yes and we will continue to use",3,IF(BB52="Yes but we are phasing it out",1,IF(BB52="Not sure",0,IF(BB52="No but we want to use it",2,0))))</f>
        <v>0</v>
      </c>
      <c r="BD52" s="152"/>
      <c r="BE52" s="120"/>
      <c r="BF52" s="120"/>
      <c r="BG52" s="120"/>
      <c r="BH52" s="105"/>
      <c r="BI52" s="456"/>
      <c r="BJ52" s="118"/>
      <c r="BK52" s="105"/>
      <c r="BL52" s="106"/>
      <c r="BM52" s="138"/>
      <c r="BN52" s="154" t="str">
        <f>HYPERLINK("http://mdotcf.state.mi.us/public/design/englishstandardplans/spdetails/specdetailindex.cfm","Refer to R-66-E")</f>
        <v>Refer to R-66-E</v>
      </c>
      <c r="BO52" s="105"/>
      <c r="BP52" s="106"/>
      <c r="BQ52" s="107"/>
      <c r="BR52" s="118"/>
      <c r="BS52" s="105"/>
      <c r="BT52" s="106"/>
      <c r="BU52" s="138"/>
      <c r="BV52" s="120"/>
      <c r="BW52" s="105"/>
      <c r="BX52" s="106"/>
      <c r="BY52" s="107"/>
      <c r="BZ52" s="138"/>
      <c r="CA52" s="120"/>
      <c r="CB52" s="120"/>
      <c r="CC52" s="120"/>
      <c r="CD52" s="105"/>
      <c r="CE52" s="156" t="s">
        <v>150</v>
      </c>
      <c r="CF52" s="105"/>
      <c r="CG52" s="106"/>
      <c r="CH52" s="138"/>
      <c r="CI52" s="120"/>
      <c r="CJ52" s="105"/>
      <c r="CK52" s="106"/>
      <c r="CL52" s="107"/>
      <c r="CM52" s="138"/>
      <c r="CN52" s="152"/>
      <c r="CO52" s="161"/>
      <c r="CP52" s="237"/>
    </row>
    <row r="53" spans="1:94" s="59" customFormat="1" ht="19.5" customHeight="1" x14ac:dyDescent="0.2">
      <c r="A53" s="552"/>
      <c r="B53" s="625"/>
      <c r="C53" s="570"/>
      <c r="D53" s="571"/>
      <c r="E53" s="572"/>
      <c r="F53" s="98" t="s">
        <v>189</v>
      </c>
      <c r="G53" s="18" t="s">
        <v>8</v>
      </c>
      <c r="H53" s="36" t="s">
        <v>95</v>
      </c>
      <c r="I53" s="18"/>
      <c r="J53" s="639"/>
      <c r="K53" s="162"/>
      <c r="L53" s="28"/>
      <c r="M53" s="28"/>
      <c r="N53" s="325"/>
      <c r="O53" s="325"/>
      <c r="P53" s="325"/>
      <c r="Q53" s="25"/>
      <c r="R53" s="303">
        <f t="shared" si="3"/>
        <v>0</v>
      </c>
      <c r="S53" s="303" t="str">
        <f t="shared" si="22"/>
        <v>No</v>
      </c>
      <c r="T53" s="162"/>
      <c r="U53" s="474"/>
      <c r="V53" s="488"/>
      <c r="W53" s="487">
        <f>IF(V53="Yes and we will continue to use",3,IF(V53="Yes but we are phasing it out",1,IF(V53="Not sure",0,IF(V53="No but we want to use it",2,0))))</f>
        <v>0</v>
      </c>
      <c r="X53" s="488"/>
      <c r="Y53" s="487"/>
      <c r="Z53" s="488"/>
      <c r="AA53" s="487"/>
      <c r="AB53" s="490"/>
      <c r="AC53" s="487"/>
      <c r="AD53" s="488"/>
      <c r="AE53" s="487"/>
      <c r="AF53" s="486"/>
      <c r="AG53" s="487"/>
      <c r="AH53" s="512"/>
      <c r="AI53" s="487"/>
      <c r="AJ53" s="488"/>
      <c r="AK53" s="487"/>
      <c r="AL53" s="488"/>
      <c r="AM53" s="487"/>
      <c r="AN53" s="486"/>
      <c r="AO53" s="487"/>
      <c r="AP53" s="488"/>
      <c r="AQ53" s="487"/>
      <c r="AR53" s="488"/>
      <c r="AS53" s="487"/>
      <c r="AT53" s="487"/>
      <c r="AU53" s="487"/>
      <c r="AV53" s="487"/>
      <c r="AW53" s="487"/>
      <c r="AX53" s="488"/>
      <c r="AY53" s="487"/>
      <c r="AZ53" s="488"/>
      <c r="BA53" s="487"/>
      <c r="BB53" s="512"/>
      <c r="BC53" s="256">
        <f>IF(BB53="Yes and we will continue to use",3,IF(BB53="Yes but we are phasing it out",1,IF(BB53="Not sure",0,IF(BB53="No but we want to use it",2,0))))</f>
        <v>0</v>
      </c>
      <c r="BD53" s="11"/>
      <c r="BE53" s="64"/>
      <c r="BF53" s="64"/>
      <c r="BG53" s="64"/>
      <c r="BH53" s="134"/>
      <c r="BI53" s="465"/>
      <c r="BJ53" s="89"/>
      <c r="BK53" s="112"/>
      <c r="BL53" s="132"/>
      <c r="BM53" s="113"/>
      <c r="BN53" s="6" t="str">
        <f>HYPERLINK("http://mdotcf.state.mi.us/public/design/englishstandardplans/spdetails/specdetailindex.cfm","Refer to R-60-J")</f>
        <v>Refer to R-60-J</v>
      </c>
      <c r="BO53" s="112"/>
      <c r="BP53" s="132"/>
      <c r="BQ53" s="133"/>
      <c r="BR53" s="89"/>
      <c r="BS53" s="112"/>
      <c r="BT53" s="132"/>
      <c r="BU53" s="113"/>
      <c r="BV53" s="64"/>
      <c r="BW53" s="112"/>
      <c r="BX53" s="132"/>
      <c r="BY53" s="133"/>
      <c r="BZ53" s="67"/>
      <c r="CA53" s="64"/>
      <c r="CB53" s="64"/>
      <c r="CC53" s="64"/>
      <c r="CD53" s="134"/>
      <c r="CE53" s="109" t="s">
        <v>146</v>
      </c>
      <c r="CF53" s="112"/>
      <c r="CG53" s="132"/>
      <c r="CH53" s="113"/>
      <c r="CI53" s="64"/>
      <c r="CJ53" s="112"/>
      <c r="CK53" s="132"/>
      <c r="CL53" s="133"/>
      <c r="CM53" s="67"/>
      <c r="CN53" s="11"/>
      <c r="CO53" s="80"/>
      <c r="CP53" s="167"/>
    </row>
    <row r="54" spans="1:94" s="59" customFormat="1" ht="19.5" customHeight="1" x14ac:dyDescent="0.2">
      <c r="A54" s="552"/>
      <c r="B54" s="625"/>
      <c r="C54" s="570"/>
      <c r="D54" s="571"/>
      <c r="E54" s="572"/>
      <c r="F54" s="98" t="s">
        <v>190</v>
      </c>
      <c r="G54" s="301"/>
      <c r="H54" s="301"/>
      <c r="I54" s="301"/>
      <c r="J54" s="647"/>
      <c r="K54" s="301"/>
      <c r="L54" s="301"/>
      <c r="M54" s="301"/>
      <c r="N54" s="326"/>
      <c r="O54" s="326"/>
      <c r="P54" s="326"/>
      <c r="Q54" s="8"/>
      <c r="R54" s="303">
        <f t="shared" si="3"/>
        <v>0</v>
      </c>
      <c r="S54" s="154"/>
      <c r="T54" s="68"/>
      <c r="U54" s="474"/>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487"/>
      <c r="AX54" s="513"/>
      <c r="AY54" s="513"/>
      <c r="AZ54" s="513"/>
      <c r="BA54" s="513"/>
      <c r="BB54" s="513"/>
      <c r="BC54" s="212"/>
      <c r="BD54" s="11"/>
      <c r="BE54" s="301"/>
      <c r="BF54" s="301"/>
      <c r="BG54" s="301"/>
      <c r="BH54" s="134"/>
      <c r="BI54" s="465"/>
      <c r="BJ54" s="89"/>
      <c r="BK54" s="83"/>
      <c r="BL54" s="298"/>
      <c r="BM54" s="212"/>
      <c r="BN54" s="212"/>
      <c r="BO54" s="83"/>
      <c r="BP54" s="298"/>
      <c r="BQ54" s="299"/>
      <c r="BR54" s="89"/>
      <c r="BS54" s="112"/>
      <c r="BT54" s="132"/>
      <c r="BU54" s="113"/>
      <c r="BV54" s="64"/>
      <c r="BW54" s="112"/>
      <c r="BX54" s="132"/>
      <c r="BY54" s="133"/>
      <c r="BZ54" s="67"/>
      <c r="CA54" s="64"/>
      <c r="CB54" s="64"/>
      <c r="CC54" s="64"/>
      <c r="CD54" s="134"/>
      <c r="CE54" s="77"/>
      <c r="CF54" s="112"/>
      <c r="CG54" s="132"/>
      <c r="CH54" s="113"/>
      <c r="CI54" s="111"/>
      <c r="CJ54" s="112"/>
      <c r="CK54" s="132"/>
      <c r="CL54" s="133"/>
      <c r="CM54" s="113"/>
      <c r="CN54" s="23"/>
      <c r="CO54" s="80"/>
      <c r="CP54" s="167"/>
    </row>
    <row r="55" spans="1:94" s="59" customFormat="1" ht="19.5" customHeight="1" x14ac:dyDescent="0.2">
      <c r="A55" s="552"/>
      <c r="B55" s="625"/>
      <c r="C55" s="570"/>
      <c r="D55" s="571"/>
      <c r="E55" s="572"/>
      <c r="F55" s="98" t="s">
        <v>1</v>
      </c>
      <c r="G55" s="18" t="s">
        <v>8</v>
      </c>
      <c r="H55" s="36" t="s">
        <v>95</v>
      </c>
      <c r="I55" s="18"/>
      <c r="J55" s="639" t="s">
        <v>5</v>
      </c>
      <c r="K55" s="162"/>
      <c r="L55" s="28"/>
      <c r="M55" s="28"/>
      <c r="N55" s="325"/>
      <c r="O55" s="325"/>
      <c r="P55" s="325"/>
      <c r="Q55" s="25"/>
      <c r="R55" s="303">
        <f t="shared" si="3"/>
        <v>0</v>
      </c>
      <c r="S55" s="303" t="str">
        <f t="shared" ref="S55:S78" si="28">IF((OR(W55=2,W55=3,AC55=2,AC55=3,AE55=2,AE55=3,AG55=2,AG55=3,AI55=2,AI55=3,AM55=2,AM55=3,AO55=2,AO55=3,AQ55=2,AQ55=3,AS55=2,AS55=3,AU55=2,AU55=3,AW55=2,AW55=3,AY55=2,AY55=3,BA55=2,BA55=3,BC55=2,BC55=3)),"Yes","No")</f>
        <v>No</v>
      </c>
      <c r="T55" s="162"/>
      <c r="U55" s="474"/>
      <c r="V55" s="488"/>
      <c r="W55" s="487">
        <f>IF(V55="Yes and we will continue to use",3,IF(V55="Yes but we are phasing it out",1,IF(V55="Not sure",0,IF(V55="No but we want to use it",2,0))))</f>
        <v>0</v>
      </c>
      <c r="X55" s="488"/>
      <c r="Y55" s="487"/>
      <c r="Z55" s="488"/>
      <c r="AA55" s="487"/>
      <c r="AB55" s="490"/>
      <c r="AC55" s="487"/>
      <c r="AD55" s="488"/>
      <c r="AE55" s="487"/>
      <c r="AF55" s="486"/>
      <c r="AG55" s="487"/>
      <c r="AH55" s="512"/>
      <c r="AI55" s="487"/>
      <c r="AJ55" s="488"/>
      <c r="AK55" s="487"/>
      <c r="AL55" s="488"/>
      <c r="AM55" s="487"/>
      <c r="AN55" s="486"/>
      <c r="AO55" s="487"/>
      <c r="AP55" s="488"/>
      <c r="AQ55" s="487"/>
      <c r="AR55" s="486"/>
      <c r="AS55" s="487"/>
      <c r="AT55" s="487"/>
      <c r="AU55" s="487"/>
      <c r="AV55" s="486"/>
      <c r="AW55" s="487"/>
      <c r="AX55" s="488"/>
      <c r="AY55" s="487"/>
      <c r="AZ55" s="488"/>
      <c r="BA55" s="487"/>
      <c r="BB55" s="512"/>
      <c r="BC55" s="256">
        <f>IF(BB55="Yes and we will continue to use",3,IF(BB55="Yes but we are phasing it out",1,IF(BB55="Not sure",0,IF(BB55="No but we want to use it",2,0))))</f>
        <v>0</v>
      </c>
      <c r="BD55" s="11"/>
      <c r="BE55" s="111"/>
      <c r="BF55" s="111"/>
      <c r="BG55" s="111"/>
      <c r="BH55" s="112"/>
      <c r="BI55" s="450"/>
      <c r="BJ55" s="86"/>
      <c r="BK55" s="112"/>
      <c r="BL55" s="132"/>
      <c r="BM55" s="113"/>
      <c r="BN55" s="6" t="str">
        <f>HYPERLINK("http://mdotcf.state.mi.us/public/design/englishstandardplans/spdetails/specdetailindex.cfm","Refer to R-60-J")</f>
        <v>Refer to R-60-J</v>
      </c>
      <c r="BO55" s="112"/>
      <c r="BP55" s="132"/>
      <c r="BQ55" s="133"/>
      <c r="BR55" s="86"/>
      <c r="BS55" s="112"/>
      <c r="BT55" s="132"/>
      <c r="BU55" s="113"/>
      <c r="BV55" s="111"/>
      <c r="BW55" s="112"/>
      <c r="BX55" s="132"/>
      <c r="BY55" s="133"/>
      <c r="BZ55" s="113"/>
      <c r="CA55" s="111"/>
      <c r="CB55" s="111"/>
      <c r="CC55" s="111"/>
      <c r="CD55" s="112"/>
      <c r="CE55" s="109" t="s">
        <v>144</v>
      </c>
      <c r="CF55" s="112"/>
      <c r="CG55" s="132"/>
      <c r="CH55" s="113"/>
      <c r="CI55" s="111"/>
      <c r="CJ55" s="112"/>
      <c r="CK55" s="132"/>
      <c r="CL55" s="133"/>
      <c r="CM55" s="113"/>
      <c r="CN55" s="11"/>
      <c r="CO55" s="80"/>
      <c r="CP55" s="167"/>
    </row>
    <row r="56" spans="1:94" s="59" customFormat="1" ht="19.5" customHeight="1" x14ac:dyDescent="0.2">
      <c r="A56" s="552"/>
      <c r="B56" s="625"/>
      <c r="C56" s="570"/>
      <c r="D56" s="571"/>
      <c r="E56" s="572"/>
      <c r="F56" s="98" t="s">
        <v>0</v>
      </c>
      <c r="G56" s="18" t="s">
        <v>8</v>
      </c>
      <c r="H56" s="36" t="s">
        <v>95</v>
      </c>
      <c r="I56" s="18"/>
      <c r="J56" s="639" t="s">
        <v>5</v>
      </c>
      <c r="K56" s="162"/>
      <c r="L56" s="28"/>
      <c r="M56" s="28"/>
      <c r="N56" s="317"/>
      <c r="O56" s="317"/>
      <c r="P56" s="317"/>
      <c r="Q56" s="11"/>
      <c r="R56" s="303">
        <f t="shared" si="3"/>
        <v>0</v>
      </c>
      <c r="S56" s="303" t="str">
        <f t="shared" si="28"/>
        <v>No</v>
      </c>
      <c r="T56" s="7"/>
      <c r="U56" s="474"/>
      <c r="V56" s="488"/>
      <c r="W56" s="487">
        <f>IF(V56="Yes and we will continue to use",3,IF(V56="Yes but we are phasing it out",1,IF(V56="Not sure",0,IF(V56="No but we want to use it",2,0))))</f>
        <v>0</v>
      </c>
      <c r="X56" s="488"/>
      <c r="Y56" s="487"/>
      <c r="Z56" s="488"/>
      <c r="AA56" s="487"/>
      <c r="AB56" s="490"/>
      <c r="AC56" s="487"/>
      <c r="AD56" s="488"/>
      <c r="AE56" s="487"/>
      <c r="AF56" s="486"/>
      <c r="AG56" s="487"/>
      <c r="AH56" s="512"/>
      <c r="AI56" s="487"/>
      <c r="AJ56" s="488"/>
      <c r="AK56" s="487"/>
      <c r="AL56" s="488"/>
      <c r="AM56" s="487"/>
      <c r="AN56" s="486"/>
      <c r="AO56" s="487"/>
      <c r="AP56" s="488"/>
      <c r="AQ56" s="487"/>
      <c r="AR56" s="490"/>
      <c r="AS56" s="487"/>
      <c r="AT56" s="487"/>
      <c r="AU56" s="487"/>
      <c r="AV56" s="486"/>
      <c r="AW56" s="487"/>
      <c r="AX56" s="488"/>
      <c r="AY56" s="487"/>
      <c r="AZ56" s="488"/>
      <c r="BA56" s="487"/>
      <c r="BB56" s="512"/>
      <c r="BC56" s="256">
        <f>IF(BB56="Yes and we will continue to use",3,IF(BB56="Yes but we are phasing it out",1,IF(BB56="Not sure",0,IF(BB56="No but we want to use it",2,0))))</f>
        <v>0</v>
      </c>
      <c r="BD56" s="11"/>
      <c r="BE56" s="2"/>
      <c r="BF56" s="2"/>
      <c r="BG56" s="2"/>
      <c r="BH56" s="70"/>
      <c r="BI56" s="471"/>
      <c r="BJ56" s="88"/>
      <c r="BK56" s="112"/>
      <c r="BL56" s="132"/>
      <c r="BM56" s="113"/>
      <c r="BN56" s="6" t="str">
        <f>HYPERLINK("http://mdotcf.state.mi.us/public/design/englishstandardplans/spdetails/specdetailindex.cfm","Refer to R-60-J")</f>
        <v>Refer to R-60-J</v>
      </c>
      <c r="BO56" s="112"/>
      <c r="BP56" s="132"/>
      <c r="BQ56" s="133"/>
      <c r="BR56" s="88"/>
      <c r="BS56" s="112"/>
      <c r="BT56" s="132"/>
      <c r="BU56" s="113"/>
      <c r="BV56" s="2"/>
      <c r="BW56" s="112"/>
      <c r="BX56" s="132"/>
      <c r="BY56" s="133"/>
      <c r="BZ56" s="72"/>
      <c r="CA56" s="2"/>
      <c r="CB56" s="2"/>
      <c r="CC56" s="2"/>
      <c r="CD56" s="70"/>
      <c r="CE56" s="109" t="s">
        <v>145</v>
      </c>
      <c r="CF56" s="112"/>
      <c r="CG56" s="132"/>
      <c r="CH56" s="113"/>
      <c r="CI56" s="2"/>
      <c r="CJ56" s="112"/>
      <c r="CK56" s="132"/>
      <c r="CL56" s="133"/>
      <c r="CM56" s="72"/>
      <c r="CN56" s="23"/>
      <c r="CO56" s="80"/>
      <c r="CP56" s="167"/>
    </row>
    <row r="57" spans="1:94" s="273" customFormat="1" ht="25.5" customHeight="1" thickBot="1" x14ac:dyDescent="0.25">
      <c r="A57" s="552"/>
      <c r="B57" s="626"/>
      <c r="C57" s="573"/>
      <c r="D57" s="574"/>
      <c r="E57" s="575"/>
      <c r="F57" s="20" t="s">
        <v>36</v>
      </c>
      <c r="G57" s="419" t="s">
        <v>9</v>
      </c>
      <c r="H57" s="249" t="s">
        <v>95</v>
      </c>
      <c r="I57" s="419"/>
      <c r="J57" s="641"/>
      <c r="K57" s="1"/>
      <c r="L57" s="29"/>
      <c r="M57" s="29"/>
      <c r="N57" s="314"/>
      <c r="O57" s="314"/>
      <c r="P57" s="314"/>
      <c r="Q57" s="12"/>
      <c r="R57" s="271">
        <f t="shared" si="3"/>
        <v>0</v>
      </c>
      <c r="S57" s="271" t="str">
        <f t="shared" si="28"/>
        <v>No</v>
      </c>
      <c r="T57" s="637" t="s">
        <v>316</v>
      </c>
      <c r="U57" s="477"/>
      <c r="V57" s="521"/>
      <c r="W57" s="515">
        <f>IF(V57="Yes and we will continue to use",3,IF(V57="Yes but we are phasing it out",1,IF(V57="Not sure",0,IF(V57="No but we want to use it",2,0))))</f>
        <v>0</v>
      </c>
      <c r="X57" s="517"/>
      <c r="Y57" s="515"/>
      <c r="Z57" s="516"/>
      <c r="AA57" s="515"/>
      <c r="AB57" s="514"/>
      <c r="AC57" s="515"/>
      <c r="AD57" s="517"/>
      <c r="AE57" s="515"/>
      <c r="AF57" s="521"/>
      <c r="AG57" s="515"/>
      <c r="AH57" s="522"/>
      <c r="AI57" s="515"/>
      <c r="AJ57" s="516"/>
      <c r="AK57" s="515"/>
      <c r="AL57" s="517"/>
      <c r="AM57" s="515"/>
      <c r="AN57" s="521"/>
      <c r="AO57" s="515"/>
      <c r="AP57" s="517"/>
      <c r="AQ57" s="515"/>
      <c r="AR57" s="521"/>
      <c r="AS57" s="515"/>
      <c r="AT57" s="515"/>
      <c r="AU57" s="515"/>
      <c r="AV57" s="521"/>
      <c r="AW57" s="515"/>
      <c r="AX57" s="517"/>
      <c r="AY57" s="515"/>
      <c r="AZ57" s="515"/>
      <c r="BA57" s="515"/>
      <c r="BB57" s="518"/>
      <c r="BC57" s="302">
        <f>IF(BB57="Yes and we will continue to use",3,IF(BB57="Yes but we are phasing it out",1,IF(BB57="Not sure",0,IF(BB57="No but we want to use it",2,0))))</f>
        <v>0</v>
      </c>
      <c r="BD57" s="42"/>
      <c r="BE57" s="17"/>
      <c r="BF57" s="17"/>
      <c r="BG57" s="17"/>
      <c r="BH57" s="140"/>
      <c r="BI57" s="454"/>
      <c r="BJ57" s="87"/>
      <c r="BK57" s="17"/>
      <c r="BL57" s="17"/>
      <c r="BM57" s="17"/>
      <c r="BN57" s="274" t="str">
        <f>HYPERLINK("http://mdotcf.state.mi.us/public/design/englishstandardplans/spdetails/specdetailindex.cfm","Refer to R-60-J")</f>
        <v>Refer to R-60-J</v>
      </c>
      <c r="BO57" s="17"/>
      <c r="BP57" s="17"/>
      <c r="BQ57" s="17"/>
      <c r="BR57" s="87"/>
      <c r="BS57" s="140"/>
      <c r="BT57" s="141"/>
      <c r="BU57" s="145"/>
      <c r="BV57" s="17"/>
      <c r="BW57" s="140"/>
      <c r="BX57" s="141"/>
      <c r="BY57" s="142"/>
      <c r="BZ57" s="145"/>
      <c r="CA57" s="17"/>
      <c r="CB57" s="17"/>
      <c r="CC57" s="17"/>
      <c r="CD57" s="366"/>
      <c r="CE57" s="344" t="s">
        <v>147</v>
      </c>
      <c r="CF57" s="140"/>
      <c r="CG57" s="140"/>
      <c r="CH57" s="140"/>
      <c r="CI57" s="366"/>
      <c r="CJ57" s="140"/>
      <c r="CK57" s="140"/>
      <c r="CL57" s="142"/>
      <c r="CM57" s="140"/>
      <c r="CN57" s="42"/>
      <c r="CO57" s="163"/>
      <c r="CP57" s="272"/>
    </row>
    <row r="58" spans="1:94" s="59" customFormat="1" ht="24.95" customHeight="1" x14ac:dyDescent="0.2">
      <c r="A58" s="552"/>
      <c r="B58" s="627" t="s">
        <v>286</v>
      </c>
      <c r="C58" s="628"/>
      <c r="D58" s="629"/>
      <c r="E58" s="576" t="s">
        <v>211</v>
      </c>
      <c r="F58" s="98" t="s">
        <v>49</v>
      </c>
      <c r="G58" s="6" t="s">
        <v>11</v>
      </c>
      <c r="H58" s="36" t="s">
        <v>95</v>
      </c>
      <c r="I58" s="301"/>
      <c r="J58" s="639" t="s">
        <v>5</v>
      </c>
      <c r="K58" s="26"/>
      <c r="L58" s="30"/>
      <c r="M58" s="30"/>
      <c r="N58" s="327"/>
      <c r="O58" s="327"/>
      <c r="P58" s="327"/>
      <c r="Q58" s="10"/>
      <c r="R58" s="303">
        <f t="shared" si="3"/>
        <v>0</v>
      </c>
      <c r="S58" s="303" t="str">
        <f t="shared" si="28"/>
        <v>No</v>
      </c>
      <c r="T58" s="111"/>
      <c r="U58" s="480"/>
      <c r="V58" s="490"/>
      <c r="W58" s="487">
        <f t="shared" ref="W58:W63" si="29">IF(V58="Yes and we will continue to use",3,IF(V58="Yes but we are phasing it out",1,IF(V58="Not sure",0,IF(V58="No but we want to use it",2,0))))</f>
        <v>0</v>
      </c>
      <c r="X58" s="490"/>
      <c r="Y58" s="487"/>
      <c r="Z58" s="489"/>
      <c r="AA58" s="487"/>
      <c r="AB58" s="488"/>
      <c r="AC58" s="487"/>
      <c r="AD58" s="497"/>
      <c r="AE58" s="487"/>
      <c r="AF58" s="497"/>
      <c r="AG58" s="487"/>
      <c r="AH58" s="503"/>
      <c r="AI58" s="487"/>
      <c r="AJ58" s="488"/>
      <c r="AK58" s="487"/>
      <c r="AL58" s="497"/>
      <c r="AM58" s="487"/>
      <c r="AN58" s="488"/>
      <c r="AO58" s="487"/>
      <c r="AP58" s="488"/>
      <c r="AQ58" s="487"/>
      <c r="AR58" s="489"/>
      <c r="AS58" s="487"/>
      <c r="AT58" s="488"/>
      <c r="AU58" s="487"/>
      <c r="AV58" s="489"/>
      <c r="AW58" s="487"/>
      <c r="AX58" s="488"/>
      <c r="AY58" s="487"/>
      <c r="AZ58" s="489"/>
      <c r="BA58" s="487"/>
      <c r="BB58" s="512"/>
      <c r="BC58" s="256">
        <f t="shared" ref="BC58:BC63" si="30">IF(BB58="Yes and we will continue to use",3,IF(BB58="Yes but we are phasing it out",1,IF(BB58="Not sure",0,IF(BB58="No but we want to use it",2,0))))</f>
        <v>0</v>
      </c>
      <c r="BD58" s="11"/>
      <c r="BE58" s="111"/>
      <c r="BF58" s="111"/>
      <c r="BG58" s="111"/>
      <c r="BH58" s="112" t="s">
        <v>231</v>
      </c>
      <c r="BI58" s="450"/>
      <c r="BJ58" s="86"/>
      <c r="BK58" s="112"/>
      <c r="BL58" s="132"/>
      <c r="BM58" s="113"/>
      <c r="BN58" s="162"/>
      <c r="BO58" s="112"/>
      <c r="BP58" s="132"/>
      <c r="BQ58" s="133"/>
      <c r="BR58" s="86"/>
      <c r="BS58" s="112"/>
      <c r="BT58" s="132"/>
      <c r="BU58" s="113"/>
      <c r="BV58" s="5" t="s">
        <v>168</v>
      </c>
      <c r="BW58" s="112"/>
      <c r="BX58" s="132"/>
      <c r="BY58" s="133"/>
      <c r="BZ58" s="113"/>
      <c r="CA58" s="111"/>
      <c r="CB58" s="111"/>
      <c r="CC58" s="111"/>
      <c r="CD58" s="63"/>
      <c r="CE58" s="109" t="s">
        <v>156</v>
      </c>
      <c r="CF58" s="112"/>
      <c r="CG58" s="132"/>
      <c r="CH58" s="113"/>
      <c r="CI58" s="157"/>
      <c r="CJ58" s="112"/>
      <c r="CK58" s="132"/>
      <c r="CL58" s="133"/>
      <c r="CM58" s="113"/>
      <c r="CN58" s="11"/>
      <c r="CO58" s="82"/>
      <c r="CP58" s="167"/>
    </row>
    <row r="59" spans="1:94" s="59" customFormat="1" ht="24.95" customHeight="1" x14ac:dyDescent="0.2">
      <c r="A59" s="552"/>
      <c r="B59" s="627"/>
      <c r="C59" s="628"/>
      <c r="D59" s="629"/>
      <c r="E59" s="577"/>
      <c r="F59" s="98" t="s">
        <v>48</v>
      </c>
      <c r="G59" s="6" t="s">
        <v>47</v>
      </c>
      <c r="H59" s="36" t="s">
        <v>95</v>
      </c>
      <c r="I59" s="301"/>
      <c r="J59" s="639" t="s">
        <v>5</v>
      </c>
      <c r="K59" s="100"/>
      <c r="L59" s="31"/>
      <c r="M59" s="31"/>
      <c r="N59" s="309"/>
      <c r="O59" s="309"/>
      <c r="P59" s="309"/>
      <c r="Q59" s="219"/>
      <c r="R59" s="303">
        <f t="shared" si="3"/>
        <v>0</v>
      </c>
      <c r="S59" s="303" t="str">
        <f t="shared" si="28"/>
        <v>No</v>
      </c>
      <c r="T59" s="111"/>
      <c r="U59" s="481"/>
      <c r="V59" s="490"/>
      <c r="W59" s="487">
        <f t="shared" si="29"/>
        <v>0</v>
      </c>
      <c r="X59" s="490"/>
      <c r="Y59" s="487"/>
      <c r="Z59" s="489"/>
      <c r="AA59" s="487"/>
      <c r="AB59" s="488"/>
      <c r="AC59" s="487"/>
      <c r="AD59" s="497"/>
      <c r="AE59" s="487"/>
      <c r="AF59" s="497"/>
      <c r="AG59" s="487"/>
      <c r="AH59" s="488"/>
      <c r="AI59" s="487"/>
      <c r="AJ59" s="488"/>
      <c r="AK59" s="487"/>
      <c r="AL59" s="497"/>
      <c r="AM59" s="487"/>
      <c r="AN59" s="488"/>
      <c r="AO59" s="487"/>
      <c r="AP59" s="488"/>
      <c r="AQ59" s="487"/>
      <c r="AR59" s="489"/>
      <c r="AS59" s="487"/>
      <c r="AT59" s="489"/>
      <c r="AU59" s="487"/>
      <c r="AV59" s="489"/>
      <c r="AW59" s="487"/>
      <c r="AX59" s="488"/>
      <c r="AY59" s="487"/>
      <c r="AZ59" s="489"/>
      <c r="BA59" s="487"/>
      <c r="BB59" s="488"/>
      <c r="BC59" s="256">
        <f t="shared" si="30"/>
        <v>0</v>
      </c>
      <c r="BD59" s="11"/>
      <c r="BE59" s="111"/>
      <c r="BF59" s="111"/>
      <c r="BG59" s="111"/>
      <c r="BH59" s="112" t="s">
        <v>231</v>
      </c>
      <c r="BI59" s="450"/>
      <c r="BJ59" s="86" t="s">
        <v>180</v>
      </c>
      <c r="BK59" s="112"/>
      <c r="BL59" s="132"/>
      <c r="BM59" s="113"/>
      <c r="BN59" s="138"/>
      <c r="BO59" s="112"/>
      <c r="BP59" s="132"/>
      <c r="BQ59" s="133"/>
      <c r="BR59" s="86"/>
      <c r="BS59" s="112"/>
      <c r="BT59" s="132"/>
      <c r="BU59" s="113"/>
      <c r="BV59" s="138"/>
      <c r="BW59" s="112"/>
      <c r="BX59" s="132"/>
      <c r="BY59" s="133"/>
      <c r="BZ59" s="113"/>
      <c r="CA59" s="111"/>
      <c r="CB59" s="111"/>
      <c r="CC59" s="111"/>
      <c r="CD59" s="112"/>
      <c r="CE59" s="109" t="s">
        <v>151</v>
      </c>
      <c r="CF59" s="112"/>
      <c r="CG59" s="132"/>
      <c r="CH59" s="113"/>
      <c r="CI59" s="111"/>
      <c r="CJ59" s="112"/>
      <c r="CK59" s="132"/>
      <c r="CL59" s="133"/>
      <c r="CM59" s="113"/>
      <c r="CN59" s="11"/>
      <c r="CO59" s="82"/>
      <c r="CP59" s="167"/>
    </row>
    <row r="60" spans="1:94" s="59" customFormat="1" ht="27.75" customHeight="1" x14ac:dyDescent="0.2">
      <c r="A60" s="552"/>
      <c r="B60" s="627"/>
      <c r="C60" s="628"/>
      <c r="D60" s="629"/>
      <c r="E60" s="577"/>
      <c r="F60" s="97" t="s">
        <v>199</v>
      </c>
      <c r="G60" s="96"/>
      <c r="H60" s="36" t="s">
        <v>95</v>
      </c>
      <c r="I60" s="5" t="s">
        <v>249</v>
      </c>
      <c r="J60" s="640" t="s">
        <v>5</v>
      </c>
      <c r="K60" s="100" t="s">
        <v>60</v>
      </c>
      <c r="L60" s="31"/>
      <c r="M60" s="334" t="s">
        <v>245</v>
      </c>
      <c r="N60" s="321">
        <v>134400</v>
      </c>
      <c r="O60" s="321">
        <v>31840</v>
      </c>
      <c r="P60" s="311">
        <f t="shared" ref="P60:P71" si="31">SUM(N60+O60)</f>
        <v>166240</v>
      </c>
      <c r="Q60" s="13"/>
      <c r="R60" s="303">
        <f t="shared" si="3"/>
        <v>0</v>
      </c>
      <c r="S60" s="303" t="str">
        <f t="shared" si="28"/>
        <v>No</v>
      </c>
      <c r="T60" s="162"/>
      <c r="U60" s="481"/>
      <c r="V60" s="490"/>
      <c r="W60" s="487">
        <f t="shared" si="29"/>
        <v>0</v>
      </c>
      <c r="X60" s="490"/>
      <c r="Y60" s="487"/>
      <c r="Z60" s="489"/>
      <c r="AA60" s="487"/>
      <c r="AB60" s="490"/>
      <c r="AC60" s="487"/>
      <c r="AD60" s="489"/>
      <c r="AE60" s="487"/>
      <c r="AF60" s="497"/>
      <c r="AG60" s="487"/>
      <c r="AH60" s="492"/>
      <c r="AI60" s="487"/>
      <c r="AJ60" s="490"/>
      <c r="AK60" s="487"/>
      <c r="AL60" s="488"/>
      <c r="AM60" s="487"/>
      <c r="AN60" s="488"/>
      <c r="AO60" s="487"/>
      <c r="AP60" s="488"/>
      <c r="AQ60" s="487"/>
      <c r="AR60" s="489"/>
      <c r="AS60" s="487"/>
      <c r="AT60" s="489"/>
      <c r="AU60" s="487"/>
      <c r="AV60" s="488"/>
      <c r="AW60" s="487"/>
      <c r="AX60" s="488"/>
      <c r="AY60" s="487"/>
      <c r="AZ60" s="490"/>
      <c r="BA60" s="487"/>
      <c r="BB60" s="492"/>
      <c r="BC60" s="256">
        <f t="shared" si="30"/>
        <v>0</v>
      </c>
      <c r="BD60" s="11"/>
      <c r="BE60" s="111"/>
      <c r="BF60" s="111"/>
      <c r="BG60" s="111"/>
      <c r="BH60" s="447" t="s">
        <v>232</v>
      </c>
      <c r="BI60" s="459"/>
      <c r="BJ60" s="86" t="s">
        <v>180</v>
      </c>
      <c r="BK60" s="112"/>
      <c r="BL60" s="132"/>
      <c r="BM60" s="113"/>
      <c r="BN60" s="146"/>
      <c r="BO60" s="112"/>
      <c r="BP60" s="132"/>
      <c r="BQ60" s="133"/>
      <c r="BR60" s="86"/>
      <c r="BS60" s="112"/>
      <c r="BT60" s="132"/>
      <c r="BU60" s="113"/>
      <c r="BV60" s="146" t="s">
        <v>168</v>
      </c>
      <c r="BW60" s="112"/>
      <c r="BX60" s="132"/>
      <c r="BY60" s="133"/>
      <c r="BZ60" s="113"/>
      <c r="CA60" s="111"/>
      <c r="CB60" s="111"/>
      <c r="CC60" s="111"/>
      <c r="CD60" s="112"/>
      <c r="CE60" s="109" t="s">
        <v>152</v>
      </c>
      <c r="CF60" s="112"/>
      <c r="CG60" s="132"/>
      <c r="CH60" s="113"/>
      <c r="CI60" s="111"/>
      <c r="CJ60" s="112"/>
      <c r="CK60" s="132"/>
      <c r="CL60" s="133"/>
      <c r="CM60" s="113"/>
      <c r="CN60" s="11"/>
      <c r="CO60" s="82"/>
      <c r="CP60" s="167"/>
    </row>
    <row r="61" spans="1:94" s="59" customFormat="1" ht="27.75" customHeight="1" x14ac:dyDescent="0.2">
      <c r="A61" s="552"/>
      <c r="B61" s="627"/>
      <c r="C61" s="628"/>
      <c r="D61" s="629"/>
      <c r="E61" s="577"/>
      <c r="F61" s="98" t="s">
        <v>201</v>
      </c>
      <c r="G61" s="121" t="s">
        <v>84</v>
      </c>
      <c r="H61" s="218" t="s">
        <v>85</v>
      </c>
      <c r="I61" s="121"/>
      <c r="J61" s="639" t="s">
        <v>5</v>
      </c>
      <c r="K61" s="100" t="s">
        <v>60</v>
      </c>
      <c r="L61" s="31"/>
      <c r="M61" s="334" t="s">
        <v>245</v>
      </c>
      <c r="N61" s="321">
        <v>134400</v>
      </c>
      <c r="O61" s="321">
        <v>31840</v>
      </c>
      <c r="P61" s="311">
        <f t="shared" si="31"/>
        <v>166240</v>
      </c>
      <c r="Q61" s="13"/>
      <c r="R61" s="303">
        <f t="shared" si="3"/>
        <v>0</v>
      </c>
      <c r="S61" s="303" t="str">
        <f t="shared" si="28"/>
        <v>No</v>
      </c>
      <c r="T61" s="3"/>
      <c r="U61" s="481"/>
      <c r="V61" s="490"/>
      <c r="W61" s="487">
        <f t="shared" ref="W61" si="32">IF(V61="Yes and we will continue to use",3,IF(V61="Yes but we are phasing it out",1,IF(V61="Not sure",0,IF(V61="No but we want to use it",2,0))))</f>
        <v>0</v>
      </c>
      <c r="X61" s="488"/>
      <c r="Y61" s="487"/>
      <c r="Z61" s="489"/>
      <c r="AA61" s="487"/>
      <c r="AB61" s="490"/>
      <c r="AC61" s="487"/>
      <c r="AD61" s="489"/>
      <c r="AE61" s="487"/>
      <c r="AF61" s="497"/>
      <c r="AG61" s="487"/>
      <c r="AH61" s="492"/>
      <c r="AI61" s="487"/>
      <c r="AJ61" s="490"/>
      <c r="AK61" s="487"/>
      <c r="AL61" s="497"/>
      <c r="AM61" s="487"/>
      <c r="AN61" s="490"/>
      <c r="AO61" s="487"/>
      <c r="AP61" s="490"/>
      <c r="AQ61" s="487"/>
      <c r="AR61" s="489"/>
      <c r="AS61" s="487"/>
      <c r="AT61" s="490"/>
      <c r="AU61" s="487"/>
      <c r="AV61" s="497"/>
      <c r="AW61" s="487"/>
      <c r="AX61" s="490"/>
      <c r="AY61" s="487"/>
      <c r="AZ61" s="490"/>
      <c r="BA61" s="487"/>
      <c r="BB61" s="503"/>
      <c r="BC61" s="256">
        <f t="shared" ref="BC61" si="33">IF(BB61="Yes and we will continue to use",3,IF(BB61="Yes but we are phasing it out",1,IF(BB61="Not sure",0,IF(BB61="No but we want to use it",2,0))))</f>
        <v>0</v>
      </c>
      <c r="BD61" s="11"/>
      <c r="BE61" s="111"/>
      <c r="BF61" s="111"/>
      <c r="BG61" s="111"/>
      <c r="BH61" s="447" t="s">
        <v>232</v>
      </c>
      <c r="BI61" s="459"/>
      <c r="BJ61" s="86"/>
      <c r="BK61" s="112"/>
      <c r="BL61" s="132"/>
      <c r="BM61" s="113"/>
      <c r="BN61" s="40"/>
      <c r="BO61" s="112"/>
      <c r="BP61" s="132"/>
      <c r="BQ61" s="133"/>
      <c r="BR61" s="86"/>
      <c r="BS61" s="112"/>
      <c r="BT61" s="132"/>
      <c r="BU61" s="113"/>
      <c r="BV61" s="40"/>
      <c r="BW61" s="112"/>
      <c r="BX61" s="132"/>
      <c r="BY61" s="133"/>
      <c r="BZ61" s="113"/>
      <c r="CA61" s="111"/>
      <c r="CB61" s="111"/>
      <c r="CC61" s="111"/>
      <c r="CD61" s="63"/>
      <c r="CE61" s="109" t="s">
        <v>156</v>
      </c>
      <c r="CF61" s="112"/>
      <c r="CG61" s="132"/>
      <c r="CH61" s="113"/>
      <c r="CI61" s="57"/>
      <c r="CJ61" s="112"/>
      <c r="CK61" s="132"/>
      <c r="CL61" s="133"/>
      <c r="CM61" s="113"/>
      <c r="CN61" s="11"/>
      <c r="CO61" s="82"/>
      <c r="CP61" s="167"/>
    </row>
    <row r="62" spans="1:94" s="59" customFormat="1" ht="27.75" customHeight="1" x14ac:dyDescent="0.2">
      <c r="A62" s="552"/>
      <c r="B62" s="627"/>
      <c r="C62" s="628"/>
      <c r="D62" s="629"/>
      <c r="E62" s="577"/>
      <c r="F62" s="98" t="s">
        <v>200</v>
      </c>
      <c r="G62" s="121" t="s">
        <v>84</v>
      </c>
      <c r="H62" s="38" t="s">
        <v>85</v>
      </c>
      <c r="I62" s="121"/>
      <c r="J62" s="639" t="s">
        <v>5</v>
      </c>
      <c r="K62" s="100" t="s">
        <v>59</v>
      </c>
      <c r="L62" s="31"/>
      <c r="M62" s="334" t="s">
        <v>246</v>
      </c>
      <c r="N62" s="321">
        <v>119200</v>
      </c>
      <c r="O62" s="321">
        <v>31840</v>
      </c>
      <c r="P62" s="311">
        <f t="shared" si="31"/>
        <v>151040</v>
      </c>
      <c r="Q62" s="13"/>
      <c r="R62" s="303">
        <f t="shared" si="3"/>
        <v>0</v>
      </c>
      <c r="S62" s="303" t="str">
        <f t="shared" si="28"/>
        <v>No</v>
      </c>
      <c r="T62" s="3"/>
      <c r="U62" s="481"/>
      <c r="V62" s="489"/>
      <c r="W62" s="487">
        <f t="shared" si="29"/>
        <v>0</v>
      </c>
      <c r="X62" s="490"/>
      <c r="Y62" s="487"/>
      <c r="Z62" s="489"/>
      <c r="AA62" s="487"/>
      <c r="AB62" s="490"/>
      <c r="AC62" s="487"/>
      <c r="AD62" s="489"/>
      <c r="AE62" s="487"/>
      <c r="AF62" s="490"/>
      <c r="AG62" s="487"/>
      <c r="AH62" s="496"/>
      <c r="AI62" s="487"/>
      <c r="AJ62" s="490"/>
      <c r="AK62" s="487"/>
      <c r="AL62" s="490"/>
      <c r="AM62" s="487"/>
      <c r="AN62" s="488"/>
      <c r="AO62" s="487"/>
      <c r="AP62" s="488"/>
      <c r="AQ62" s="487"/>
      <c r="AR62" s="489"/>
      <c r="AS62" s="487"/>
      <c r="AT62" s="486"/>
      <c r="AU62" s="487"/>
      <c r="AV62" s="490"/>
      <c r="AW62" s="487"/>
      <c r="AX62" s="488"/>
      <c r="AY62" s="487"/>
      <c r="AZ62" s="490"/>
      <c r="BA62" s="487"/>
      <c r="BB62" s="492"/>
      <c r="BC62" s="256">
        <f t="shared" si="30"/>
        <v>0</v>
      </c>
      <c r="BD62" s="11"/>
      <c r="BE62" s="111"/>
      <c r="BF62" s="111"/>
      <c r="BG62" s="111"/>
      <c r="BH62" s="447" t="s">
        <v>232</v>
      </c>
      <c r="BI62" s="459"/>
      <c r="BJ62" s="86"/>
      <c r="BK62" s="112"/>
      <c r="BL62" s="132"/>
      <c r="BM62" s="113"/>
      <c r="BN62" s="40"/>
      <c r="BO62" s="112"/>
      <c r="BP62" s="132"/>
      <c r="BQ62" s="133"/>
      <c r="BR62" s="86"/>
      <c r="BS62" s="112"/>
      <c r="BT62" s="132"/>
      <c r="BU62" s="113"/>
      <c r="BV62" s="146" t="s">
        <v>170</v>
      </c>
      <c r="BW62" s="112"/>
      <c r="BX62" s="132"/>
      <c r="BY62" s="133"/>
      <c r="BZ62" s="113"/>
      <c r="CA62" s="111"/>
      <c r="CB62" s="111"/>
      <c r="CC62" s="111"/>
      <c r="CD62" s="63"/>
      <c r="CE62" s="109" t="s">
        <v>156</v>
      </c>
      <c r="CF62" s="112"/>
      <c r="CG62" s="132"/>
      <c r="CH62" s="113"/>
      <c r="CI62" s="57"/>
      <c r="CJ62" s="112"/>
      <c r="CK62" s="132"/>
      <c r="CL62" s="133"/>
      <c r="CM62" s="113"/>
      <c r="CN62" s="11"/>
      <c r="CO62" s="82"/>
      <c r="CP62" s="167"/>
    </row>
    <row r="63" spans="1:94" s="273" customFormat="1" ht="27.75" customHeight="1" thickBot="1" x14ac:dyDescent="0.25">
      <c r="A63" s="552"/>
      <c r="B63" s="627"/>
      <c r="C63" s="628"/>
      <c r="D63" s="629"/>
      <c r="E63" s="578"/>
      <c r="F63" s="20" t="s">
        <v>202</v>
      </c>
      <c r="G63" s="420" t="s">
        <v>84</v>
      </c>
      <c r="H63" s="421" t="s">
        <v>85</v>
      </c>
      <c r="I63" s="421"/>
      <c r="J63" s="641" t="s">
        <v>5</v>
      </c>
      <c r="K63" s="1" t="s">
        <v>59</v>
      </c>
      <c r="L63" s="29"/>
      <c r="M63" s="287" t="s">
        <v>246</v>
      </c>
      <c r="N63" s="323">
        <v>119200</v>
      </c>
      <c r="O63" s="323">
        <v>31840</v>
      </c>
      <c r="P63" s="324">
        <f t="shared" si="31"/>
        <v>151040</v>
      </c>
      <c r="Q63" s="12"/>
      <c r="R63" s="271">
        <f t="shared" si="3"/>
        <v>0</v>
      </c>
      <c r="S63" s="271" t="str">
        <f t="shared" si="28"/>
        <v>No</v>
      </c>
      <c r="T63" s="1"/>
      <c r="U63" s="482"/>
      <c r="V63" s="514"/>
      <c r="W63" s="515">
        <f t="shared" si="29"/>
        <v>0</v>
      </c>
      <c r="X63" s="521"/>
      <c r="Y63" s="515"/>
      <c r="Z63" s="516"/>
      <c r="AA63" s="515"/>
      <c r="AB63" s="514"/>
      <c r="AC63" s="515"/>
      <c r="AD63" s="516"/>
      <c r="AE63" s="515"/>
      <c r="AF63" s="514"/>
      <c r="AG63" s="515"/>
      <c r="AH63" s="518"/>
      <c r="AI63" s="515"/>
      <c r="AJ63" s="514"/>
      <c r="AK63" s="515"/>
      <c r="AL63" s="514"/>
      <c r="AM63" s="515"/>
      <c r="AN63" s="514"/>
      <c r="AO63" s="515"/>
      <c r="AP63" s="514"/>
      <c r="AQ63" s="515"/>
      <c r="AR63" s="516"/>
      <c r="AS63" s="515"/>
      <c r="AT63" s="514"/>
      <c r="AU63" s="515"/>
      <c r="AV63" s="514"/>
      <c r="AW63" s="515"/>
      <c r="AX63" s="514"/>
      <c r="AY63" s="515"/>
      <c r="AZ63" s="514"/>
      <c r="BA63" s="515"/>
      <c r="BB63" s="520"/>
      <c r="BC63" s="302">
        <f t="shared" si="30"/>
        <v>0</v>
      </c>
      <c r="BD63" s="12"/>
      <c r="BE63" s="17"/>
      <c r="BF63" s="17"/>
      <c r="BG63" s="17"/>
      <c r="BH63" s="448" t="s">
        <v>232</v>
      </c>
      <c r="BI63" s="469"/>
      <c r="BJ63" s="87"/>
      <c r="BK63" s="140"/>
      <c r="BL63" s="141"/>
      <c r="BM63" s="145"/>
      <c r="BN63" s="1"/>
      <c r="BO63" s="140"/>
      <c r="BP63" s="141"/>
      <c r="BQ63" s="142"/>
      <c r="BR63" s="87"/>
      <c r="BS63" s="140"/>
      <c r="BT63" s="141"/>
      <c r="BU63" s="145"/>
      <c r="BV63" s="1"/>
      <c r="BW63" s="140"/>
      <c r="BX63" s="141"/>
      <c r="BY63" s="142"/>
      <c r="BZ63" s="145"/>
      <c r="CA63" s="17"/>
      <c r="CB63" s="17"/>
      <c r="CC63" s="17"/>
      <c r="CD63" s="378"/>
      <c r="CE63" s="344" t="s">
        <v>156</v>
      </c>
      <c r="CF63" s="140"/>
      <c r="CG63" s="141"/>
      <c r="CH63" s="145"/>
      <c r="CI63" s="422"/>
      <c r="CJ63" s="140"/>
      <c r="CK63" s="141"/>
      <c r="CL63" s="142"/>
      <c r="CM63" s="145"/>
      <c r="CN63" s="12"/>
      <c r="CO63" s="81"/>
      <c r="CP63" s="272"/>
    </row>
    <row r="64" spans="1:94" s="59" customFormat="1" ht="27.75" customHeight="1" x14ac:dyDescent="0.2">
      <c r="A64" s="552"/>
      <c r="B64" s="627"/>
      <c r="C64" s="628"/>
      <c r="D64" s="629"/>
      <c r="E64" s="583" t="s">
        <v>212</v>
      </c>
      <c r="F64" s="98" t="s">
        <v>203</v>
      </c>
      <c r="G64" s="121"/>
      <c r="H64" s="36" t="s">
        <v>95</v>
      </c>
      <c r="I64" s="121" t="s">
        <v>269</v>
      </c>
      <c r="J64" s="639" t="s">
        <v>5</v>
      </c>
      <c r="K64" s="100" t="s">
        <v>59</v>
      </c>
      <c r="L64" s="31"/>
      <c r="M64" s="334" t="s">
        <v>246</v>
      </c>
      <c r="N64" s="321">
        <v>119200</v>
      </c>
      <c r="O64" s="321">
        <v>31840</v>
      </c>
      <c r="P64" s="311">
        <f t="shared" si="31"/>
        <v>151040</v>
      </c>
      <c r="Q64" s="11"/>
      <c r="R64" s="303">
        <f t="shared" si="3"/>
        <v>0</v>
      </c>
      <c r="S64" s="303" t="str">
        <f t="shared" si="28"/>
        <v>No</v>
      </c>
      <c r="T64" s="3"/>
      <c r="U64" s="481"/>
      <c r="V64" s="488"/>
      <c r="W64" s="487">
        <f t="shared" ref="W64:W66" si="34">IF(V64="Yes and we will continue to use",3,IF(V64="Yes but we are phasing it out",1,IF(V64="Not sure",0,IF(V64="No but we want to use it",2,0))))</f>
        <v>0</v>
      </c>
      <c r="X64" s="490"/>
      <c r="Y64" s="487"/>
      <c r="Z64" s="490"/>
      <c r="AA64" s="487"/>
      <c r="AB64" s="486"/>
      <c r="AC64" s="487"/>
      <c r="AD64" s="486"/>
      <c r="AE64" s="487"/>
      <c r="AF64" s="486"/>
      <c r="AG64" s="487"/>
      <c r="AH64" s="491"/>
      <c r="AI64" s="487"/>
      <c r="AJ64" s="488"/>
      <c r="AK64" s="487"/>
      <c r="AL64" s="490"/>
      <c r="AM64" s="487"/>
      <c r="AN64" s="486"/>
      <c r="AO64" s="487"/>
      <c r="AP64" s="488"/>
      <c r="AQ64" s="487"/>
      <c r="AR64" s="488"/>
      <c r="AS64" s="487"/>
      <c r="AT64" s="490"/>
      <c r="AU64" s="487"/>
      <c r="AV64" s="488"/>
      <c r="AW64" s="487"/>
      <c r="AX64" s="488"/>
      <c r="AY64" s="487"/>
      <c r="AZ64" s="486"/>
      <c r="BA64" s="487"/>
      <c r="BB64" s="512"/>
      <c r="BC64" s="256">
        <f t="shared" ref="BC64:BC66" si="35">IF(BB64="Yes and we will continue to use",3,IF(BB64="Yes but we are phasing it out",1,IF(BB64="Not sure",0,IF(BB64="No but we want to use it",2,0))))</f>
        <v>0</v>
      </c>
      <c r="BD64" s="11"/>
      <c r="BE64" s="92" t="s">
        <v>225</v>
      </c>
      <c r="BF64" s="111"/>
      <c r="BG64" s="111"/>
      <c r="BH64" s="112"/>
      <c r="BI64" s="450"/>
      <c r="BJ64" s="86"/>
      <c r="BK64" s="112"/>
      <c r="BL64" s="132"/>
      <c r="BM64" s="113"/>
      <c r="BN64" s="3"/>
      <c r="BO64" s="112"/>
      <c r="BP64" s="132"/>
      <c r="BQ64" s="133"/>
      <c r="BR64" s="86"/>
      <c r="BS64" s="112"/>
      <c r="BT64" s="132"/>
      <c r="BU64" s="113"/>
      <c r="BV64" s="3"/>
      <c r="BW64" s="112"/>
      <c r="BX64" s="132"/>
      <c r="BY64" s="133"/>
      <c r="BZ64" s="113"/>
      <c r="CA64" s="111"/>
      <c r="CB64" s="111"/>
      <c r="CC64" s="111"/>
      <c r="CD64" s="63"/>
      <c r="CE64" s="109"/>
      <c r="CF64" s="112"/>
      <c r="CG64" s="132"/>
      <c r="CH64" s="113"/>
      <c r="CI64" s="57"/>
      <c r="CJ64" s="112"/>
      <c r="CK64" s="132"/>
      <c r="CL64" s="133"/>
      <c r="CM64" s="113"/>
      <c r="CN64" s="11"/>
      <c r="CO64" s="82"/>
      <c r="CP64" s="167"/>
    </row>
    <row r="65" spans="1:94" s="59" customFormat="1" ht="27.75" customHeight="1" x14ac:dyDescent="0.2">
      <c r="A65" s="552"/>
      <c r="B65" s="627"/>
      <c r="C65" s="628"/>
      <c r="D65" s="629"/>
      <c r="E65" s="584"/>
      <c r="F65" s="98" t="s">
        <v>205</v>
      </c>
      <c r="G65" s="121"/>
      <c r="H65" s="36" t="s">
        <v>95</v>
      </c>
      <c r="I65" s="121" t="s">
        <v>269</v>
      </c>
      <c r="J65" s="639" t="s">
        <v>5</v>
      </c>
      <c r="K65" s="100" t="s">
        <v>60</v>
      </c>
      <c r="L65" s="31"/>
      <c r="M65" s="334" t="s">
        <v>245</v>
      </c>
      <c r="N65" s="321">
        <v>134400</v>
      </c>
      <c r="O65" s="321">
        <v>31840</v>
      </c>
      <c r="P65" s="311">
        <f t="shared" si="31"/>
        <v>166240</v>
      </c>
      <c r="Q65" s="11"/>
      <c r="R65" s="303">
        <f t="shared" si="3"/>
        <v>0</v>
      </c>
      <c r="S65" s="303" t="str">
        <f t="shared" si="28"/>
        <v>No</v>
      </c>
      <c r="T65" s="162"/>
      <c r="U65" s="481"/>
      <c r="V65" s="497"/>
      <c r="W65" s="487">
        <f t="shared" si="34"/>
        <v>0</v>
      </c>
      <c r="X65" s="490"/>
      <c r="Y65" s="487"/>
      <c r="Z65" s="488"/>
      <c r="AA65" s="487"/>
      <c r="AB65" s="486"/>
      <c r="AC65" s="487"/>
      <c r="AD65" s="486"/>
      <c r="AE65" s="487"/>
      <c r="AF65" s="486"/>
      <c r="AG65" s="487"/>
      <c r="AH65" s="503"/>
      <c r="AI65" s="487"/>
      <c r="AJ65" s="488"/>
      <c r="AK65" s="487"/>
      <c r="AL65" s="497"/>
      <c r="AM65" s="487"/>
      <c r="AN65" s="490"/>
      <c r="AO65" s="487"/>
      <c r="AP65" s="488"/>
      <c r="AQ65" s="487"/>
      <c r="AR65" s="488"/>
      <c r="AS65" s="487"/>
      <c r="AT65" s="490"/>
      <c r="AU65" s="487"/>
      <c r="AV65" s="497"/>
      <c r="AW65" s="487"/>
      <c r="AX65" s="490"/>
      <c r="AY65" s="487"/>
      <c r="AZ65" s="489"/>
      <c r="BA65" s="487"/>
      <c r="BB65" s="512"/>
      <c r="BC65" s="256">
        <f t="shared" si="35"/>
        <v>0</v>
      </c>
      <c r="BD65" s="11"/>
      <c r="BE65" s="92" t="s">
        <v>226</v>
      </c>
      <c r="BF65" s="111"/>
      <c r="BG65" s="111"/>
      <c r="BH65" s="112"/>
      <c r="BI65" s="450"/>
      <c r="BJ65" s="86"/>
      <c r="BK65" s="112"/>
      <c r="BL65" s="132"/>
      <c r="BM65" s="113"/>
      <c r="BN65" s="162"/>
      <c r="BO65" s="112"/>
      <c r="BP65" s="132"/>
      <c r="BQ65" s="133"/>
      <c r="BR65" s="86"/>
      <c r="BS65" s="112"/>
      <c r="BT65" s="132"/>
      <c r="BU65" s="113"/>
      <c r="BV65" s="162"/>
      <c r="BW65" s="112"/>
      <c r="BX65" s="132"/>
      <c r="BY65" s="133"/>
      <c r="BZ65" s="113"/>
      <c r="CA65" s="111"/>
      <c r="CB65" s="111"/>
      <c r="CC65" s="111"/>
      <c r="CD65" s="63"/>
      <c r="CE65" s="109" t="s">
        <v>157</v>
      </c>
      <c r="CF65" s="112"/>
      <c r="CG65" s="132"/>
      <c r="CH65" s="113"/>
      <c r="CI65" s="57"/>
      <c r="CJ65" s="112"/>
      <c r="CK65" s="132"/>
      <c r="CL65" s="133"/>
      <c r="CM65" s="113"/>
      <c r="CN65" s="11"/>
      <c r="CO65" s="82"/>
      <c r="CP65" s="167"/>
    </row>
    <row r="66" spans="1:94" s="273" customFormat="1" ht="27.75" customHeight="1" thickBot="1" x14ac:dyDescent="0.25">
      <c r="A66" s="552"/>
      <c r="B66" s="627"/>
      <c r="C66" s="628"/>
      <c r="D66" s="629"/>
      <c r="E66" s="584"/>
      <c r="F66" s="20" t="s">
        <v>208</v>
      </c>
      <c r="G66" s="420"/>
      <c r="H66" s="249" t="s">
        <v>95</v>
      </c>
      <c r="I66" s="420" t="s">
        <v>270</v>
      </c>
      <c r="J66" s="642" t="s">
        <v>5</v>
      </c>
      <c r="K66" s="271" t="s">
        <v>60</v>
      </c>
      <c r="L66" s="363"/>
      <c r="M66" s="287" t="s">
        <v>245</v>
      </c>
      <c r="N66" s="323">
        <v>134400</v>
      </c>
      <c r="O66" s="323">
        <v>31840</v>
      </c>
      <c r="P66" s="324">
        <f t="shared" si="31"/>
        <v>166240</v>
      </c>
      <c r="Q66" s="166"/>
      <c r="R66" s="271">
        <f t="shared" si="3"/>
        <v>0</v>
      </c>
      <c r="S66" s="271" t="str">
        <f t="shared" si="28"/>
        <v>No</v>
      </c>
      <c r="T66" s="4"/>
      <c r="U66" s="482"/>
      <c r="V66" s="514"/>
      <c r="W66" s="515">
        <f t="shared" si="34"/>
        <v>0</v>
      </c>
      <c r="X66" s="514"/>
      <c r="Y66" s="515"/>
      <c r="Z66" s="516"/>
      <c r="AA66" s="515"/>
      <c r="AB66" s="514"/>
      <c r="AC66" s="515"/>
      <c r="AD66" s="521"/>
      <c r="AE66" s="515"/>
      <c r="AF66" s="517"/>
      <c r="AG66" s="515"/>
      <c r="AH66" s="518"/>
      <c r="AI66" s="515"/>
      <c r="AJ66" s="514"/>
      <c r="AK66" s="515"/>
      <c r="AL66" s="519"/>
      <c r="AM66" s="515"/>
      <c r="AN66" s="514"/>
      <c r="AO66" s="515"/>
      <c r="AP66" s="514"/>
      <c r="AQ66" s="515"/>
      <c r="AR66" s="514"/>
      <c r="AS66" s="515"/>
      <c r="AT66" s="514"/>
      <c r="AU66" s="515"/>
      <c r="AV66" s="514"/>
      <c r="AW66" s="515"/>
      <c r="AX66" s="514"/>
      <c r="AY66" s="515"/>
      <c r="AZ66" s="516"/>
      <c r="BA66" s="515"/>
      <c r="BB66" s="518"/>
      <c r="BC66" s="302">
        <f t="shared" si="35"/>
        <v>0</v>
      </c>
      <c r="BD66" s="12"/>
      <c r="BE66" s="17"/>
      <c r="BF66" s="17"/>
      <c r="BG66" s="17"/>
      <c r="BH66" s="140"/>
      <c r="BI66" s="454"/>
      <c r="BJ66" s="87"/>
      <c r="BK66" s="140"/>
      <c r="BL66" s="141"/>
      <c r="BM66" s="145"/>
      <c r="BN66" s="424"/>
      <c r="BO66" s="140"/>
      <c r="BP66" s="141"/>
      <c r="BQ66" s="142"/>
      <c r="BR66" s="87"/>
      <c r="BS66" s="140"/>
      <c r="BT66" s="141"/>
      <c r="BU66" s="145"/>
      <c r="BV66" s="424"/>
      <c r="BW66" s="140"/>
      <c r="BX66" s="141"/>
      <c r="BY66" s="142"/>
      <c r="BZ66" s="145"/>
      <c r="CA66" s="17"/>
      <c r="CB66" s="17"/>
      <c r="CC66" s="17"/>
      <c r="CD66" s="425"/>
      <c r="CE66" s="344"/>
      <c r="CF66" s="140"/>
      <c r="CG66" s="141"/>
      <c r="CH66" s="145"/>
      <c r="CI66" s="422"/>
      <c r="CJ66" s="140"/>
      <c r="CK66" s="141"/>
      <c r="CL66" s="142"/>
      <c r="CM66" s="145"/>
      <c r="CN66" s="12"/>
      <c r="CO66" s="81"/>
      <c r="CP66" s="272"/>
    </row>
    <row r="67" spans="1:94" s="238" customFormat="1" ht="27.75" customHeight="1" x14ac:dyDescent="0.2">
      <c r="A67" s="552"/>
      <c r="B67" s="627"/>
      <c r="C67" s="628"/>
      <c r="D67" s="629"/>
      <c r="E67" s="581" t="s">
        <v>213</v>
      </c>
      <c r="F67" s="97" t="s">
        <v>204</v>
      </c>
      <c r="G67" s="184"/>
      <c r="H67" s="337" t="s">
        <v>95</v>
      </c>
      <c r="I67" s="184" t="s">
        <v>249</v>
      </c>
      <c r="J67" s="648" t="s">
        <v>6</v>
      </c>
      <c r="K67" s="230" t="s">
        <v>61</v>
      </c>
      <c r="L67" s="32"/>
      <c r="M67" s="335" t="s">
        <v>242</v>
      </c>
      <c r="N67" s="321">
        <v>119200</v>
      </c>
      <c r="O67" s="321">
        <v>31840</v>
      </c>
      <c r="P67" s="312">
        <f t="shared" si="31"/>
        <v>151040</v>
      </c>
      <c r="Q67" s="13"/>
      <c r="R67" s="303">
        <f t="shared" si="3"/>
        <v>0</v>
      </c>
      <c r="S67" s="303" t="str">
        <f t="shared" si="28"/>
        <v>No</v>
      </c>
      <c r="T67" s="303"/>
      <c r="U67" s="483"/>
      <c r="V67" s="490"/>
      <c r="W67" s="487">
        <f>IF(V67="Yes and we will continue to use",3,IF(V67="Yes but we are phasint it out",1,IF(V67="Not sure",0,IF(V67="No but we want to use it",2,0))))</f>
        <v>0</v>
      </c>
      <c r="X67" s="490"/>
      <c r="Y67" s="487"/>
      <c r="Z67" s="486"/>
      <c r="AA67" s="487"/>
      <c r="AB67" s="490"/>
      <c r="AC67" s="487"/>
      <c r="AD67" s="486"/>
      <c r="AE67" s="487"/>
      <c r="AF67" s="490"/>
      <c r="AG67" s="487"/>
      <c r="AH67" s="491"/>
      <c r="AI67" s="487"/>
      <c r="AJ67" s="490"/>
      <c r="AK67" s="487"/>
      <c r="AL67" s="488"/>
      <c r="AM67" s="487"/>
      <c r="AN67" s="486"/>
      <c r="AO67" s="487"/>
      <c r="AP67" s="490"/>
      <c r="AQ67" s="487"/>
      <c r="AR67" s="490"/>
      <c r="AS67" s="487"/>
      <c r="AT67" s="490"/>
      <c r="AU67" s="487"/>
      <c r="AV67" s="490"/>
      <c r="AW67" s="487"/>
      <c r="AX67" s="488"/>
      <c r="AY67" s="487"/>
      <c r="AZ67" s="486"/>
      <c r="BA67" s="487"/>
      <c r="BB67" s="491"/>
      <c r="BC67" s="41">
        <f t="shared" ref="BC67:BC68" si="36">IF(BB67="Yes and we will continue to use",3,IF(BB67="Yes but we are phasing it out",1,IF(BB67="Not sure",0,IF(BB67="No but we want to use it",2,0))))</f>
        <v>0</v>
      </c>
      <c r="BD67" s="152"/>
      <c r="BE67" s="120"/>
      <c r="BF67" s="120"/>
      <c r="BG67" s="120"/>
      <c r="BH67" s="105"/>
      <c r="BI67" s="456"/>
      <c r="BJ67" s="118"/>
      <c r="BK67" s="105"/>
      <c r="BL67" s="106"/>
      <c r="BM67" s="138"/>
      <c r="BN67" s="68" t="str">
        <f>HYPERLINK("http://mdotcf.state.mi.us/public/design/englishstandardplans/","Refer to Road Plans, R-49-F")</f>
        <v>Refer to Road Plans, R-49-F</v>
      </c>
      <c r="BO67" s="105"/>
      <c r="BP67" s="106"/>
      <c r="BQ67" s="107"/>
      <c r="BR67" s="118"/>
      <c r="BS67" s="105"/>
      <c r="BT67" s="106"/>
      <c r="BU67" s="138"/>
      <c r="BV67" s="7"/>
      <c r="BW67" s="105"/>
      <c r="BX67" s="106"/>
      <c r="BY67" s="107"/>
      <c r="BZ67" s="138"/>
      <c r="CA67" s="120"/>
      <c r="CB67" s="120"/>
      <c r="CC67" s="120"/>
      <c r="CD67" s="105"/>
      <c r="CE67" s="156"/>
      <c r="CF67" s="105"/>
      <c r="CG67" s="106"/>
      <c r="CH67" s="138"/>
      <c r="CI67" s="423"/>
      <c r="CJ67" s="105"/>
      <c r="CK67" s="106"/>
      <c r="CL67" s="107"/>
      <c r="CM67" s="138"/>
      <c r="CN67" s="152"/>
      <c r="CO67" s="159"/>
      <c r="CP67" s="237"/>
    </row>
    <row r="68" spans="1:94" s="273" customFormat="1" ht="27.75" customHeight="1" thickBot="1" x14ac:dyDescent="0.25">
      <c r="A68" s="552"/>
      <c r="B68" s="627"/>
      <c r="C68" s="628"/>
      <c r="D68" s="629"/>
      <c r="E68" s="582"/>
      <c r="F68" s="357" t="s">
        <v>207</v>
      </c>
      <c r="G68" s="427"/>
      <c r="H68" s="249" t="s">
        <v>95</v>
      </c>
      <c r="I68" s="427" t="s">
        <v>271</v>
      </c>
      <c r="J68" s="641" t="s">
        <v>5</v>
      </c>
      <c r="K68" s="1" t="s">
        <v>60</v>
      </c>
      <c r="L68" s="29"/>
      <c r="M68" s="287" t="s">
        <v>245</v>
      </c>
      <c r="N68" s="323">
        <v>134400</v>
      </c>
      <c r="O68" s="323">
        <v>31840</v>
      </c>
      <c r="P68" s="324">
        <f t="shared" si="31"/>
        <v>166240</v>
      </c>
      <c r="Q68" s="12"/>
      <c r="R68" s="271">
        <f t="shared" si="3"/>
        <v>0</v>
      </c>
      <c r="S68" s="271" t="str">
        <f t="shared" si="28"/>
        <v>No</v>
      </c>
      <c r="T68" s="1"/>
      <c r="U68" s="482"/>
      <c r="V68" s="514"/>
      <c r="W68" s="515">
        <f t="shared" ref="W68" si="37">IF(V68="Yes and we will continue to use",3,IF(V68="Yes but we are phasing it out",1,IF(V68="Not sure",0,IF(V68="No but we want to use it",2,0))))</f>
        <v>0</v>
      </c>
      <c r="X68" s="514"/>
      <c r="Y68" s="515"/>
      <c r="Z68" s="516"/>
      <c r="AA68" s="515"/>
      <c r="AB68" s="514"/>
      <c r="AC68" s="515"/>
      <c r="AD68" s="521"/>
      <c r="AE68" s="515"/>
      <c r="AF68" s="514"/>
      <c r="AG68" s="515"/>
      <c r="AH68" s="518"/>
      <c r="AI68" s="515"/>
      <c r="AJ68" s="514"/>
      <c r="AK68" s="515"/>
      <c r="AL68" s="517"/>
      <c r="AM68" s="515"/>
      <c r="AN68" s="514"/>
      <c r="AO68" s="515"/>
      <c r="AP68" s="514"/>
      <c r="AQ68" s="515"/>
      <c r="AR68" s="514"/>
      <c r="AS68" s="515"/>
      <c r="AT68" s="514"/>
      <c r="AU68" s="515"/>
      <c r="AV68" s="514"/>
      <c r="AW68" s="515"/>
      <c r="AX68" s="514"/>
      <c r="AY68" s="515"/>
      <c r="AZ68" s="516"/>
      <c r="BA68" s="515"/>
      <c r="BB68" s="518"/>
      <c r="BC68" s="302">
        <f t="shared" si="36"/>
        <v>0</v>
      </c>
      <c r="BD68" s="12"/>
      <c r="BE68" s="17"/>
      <c r="BF68" s="17"/>
      <c r="BG68" s="17"/>
      <c r="BH68" s="140"/>
      <c r="BI68" s="454"/>
      <c r="BJ68" s="87"/>
      <c r="BK68" s="140"/>
      <c r="BL68" s="141"/>
      <c r="BM68" s="145"/>
      <c r="BN68" s="274" t="str">
        <f>HYPERLINK("http://mdotcf.state.mi.us/public/design/englishstandardplans/","Refer to Road Plans, R-49-F and R-76-D")</f>
        <v>Refer to Road Plans, R-49-F and R-76-D</v>
      </c>
      <c r="BO68" s="140"/>
      <c r="BP68" s="141"/>
      <c r="BQ68" s="142"/>
      <c r="BR68" s="87"/>
      <c r="BS68" s="140"/>
      <c r="BT68" s="141"/>
      <c r="BU68" s="145"/>
      <c r="BV68" s="1"/>
      <c r="BW68" s="140"/>
      <c r="BX68" s="141"/>
      <c r="BY68" s="142"/>
      <c r="BZ68" s="145"/>
      <c r="CA68" s="17"/>
      <c r="CB68" s="17"/>
      <c r="CC68" s="17"/>
      <c r="CD68" s="425"/>
      <c r="CE68" s="344"/>
      <c r="CF68" s="140"/>
      <c r="CG68" s="141"/>
      <c r="CH68" s="145"/>
      <c r="CI68" s="422"/>
      <c r="CJ68" s="140"/>
      <c r="CK68" s="141"/>
      <c r="CL68" s="142"/>
      <c r="CM68" s="145"/>
      <c r="CN68" s="12"/>
      <c r="CO68" s="81"/>
      <c r="CP68" s="272"/>
    </row>
    <row r="69" spans="1:94" s="238" customFormat="1" ht="27.75" customHeight="1" x14ac:dyDescent="0.2">
      <c r="A69" s="552"/>
      <c r="B69" s="627"/>
      <c r="C69" s="628"/>
      <c r="D69" s="629"/>
      <c r="E69" s="579" t="s">
        <v>214</v>
      </c>
      <c r="F69" s="97" t="s">
        <v>206</v>
      </c>
      <c r="G69" s="184" t="s">
        <v>84</v>
      </c>
      <c r="H69" s="426" t="s">
        <v>85</v>
      </c>
      <c r="I69" s="426"/>
      <c r="J69" s="640" t="s">
        <v>5</v>
      </c>
      <c r="K69" s="39" t="s">
        <v>60</v>
      </c>
      <c r="L69" s="32"/>
      <c r="M69" s="335" t="s">
        <v>245</v>
      </c>
      <c r="N69" s="321">
        <v>134400</v>
      </c>
      <c r="O69" s="321">
        <v>31840</v>
      </c>
      <c r="P69" s="312">
        <f t="shared" si="31"/>
        <v>166240</v>
      </c>
      <c r="Q69" s="152"/>
      <c r="R69" s="303">
        <f t="shared" ref="R69:R78" si="38">W69+Y69+AA69+AC69+AE69+AG69+AI69+AK69+AM69+AO69+AQ69+AS69+AW69+AU69+AY69+BA69+BC69</f>
        <v>0</v>
      </c>
      <c r="S69" s="303" t="str">
        <f t="shared" si="28"/>
        <v>No</v>
      </c>
      <c r="T69" s="303"/>
      <c r="U69" s="483"/>
      <c r="V69" s="490"/>
      <c r="W69" s="487">
        <f>IF(V69="Yes and we will continue to use",3,IF(V69="Yes but we are phasing it out",1,IF(V69="Not sure",0,IF(V69="No but we want to use it",2,0))))</f>
        <v>0</v>
      </c>
      <c r="X69" s="497"/>
      <c r="Y69" s="487"/>
      <c r="Z69" s="488"/>
      <c r="AA69" s="487"/>
      <c r="AB69" s="488"/>
      <c r="AC69" s="487"/>
      <c r="AD69" s="489"/>
      <c r="AE69" s="487"/>
      <c r="AF69" s="490"/>
      <c r="AG69" s="487"/>
      <c r="AH69" s="503"/>
      <c r="AI69" s="487"/>
      <c r="AJ69" s="490"/>
      <c r="AK69" s="487"/>
      <c r="AL69" s="488"/>
      <c r="AM69" s="487"/>
      <c r="AN69" s="497"/>
      <c r="AO69" s="487"/>
      <c r="AP69" s="490"/>
      <c r="AQ69" s="487"/>
      <c r="AR69" s="490"/>
      <c r="AS69" s="487"/>
      <c r="AT69" s="489"/>
      <c r="AU69" s="487"/>
      <c r="AV69" s="488"/>
      <c r="AW69" s="487"/>
      <c r="AX69" s="490"/>
      <c r="AY69" s="487"/>
      <c r="AZ69" s="489"/>
      <c r="BA69" s="487"/>
      <c r="BB69" s="496"/>
      <c r="BC69" s="41">
        <f>IF(BB69="Yes and we will continue to use",3,IF(BB69="Yes but we are phasing it out",1,IF(BB69="Not sure",0,IF(BB69="No but we want to use it",2,0))))</f>
        <v>0</v>
      </c>
      <c r="BD69" s="152"/>
      <c r="BE69" s="120"/>
      <c r="BF69" s="120"/>
      <c r="BG69" s="120"/>
      <c r="BH69" s="445" t="s">
        <v>233</v>
      </c>
      <c r="BI69" s="459"/>
      <c r="BJ69" s="118"/>
      <c r="BK69" s="105"/>
      <c r="BL69" s="106"/>
      <c r="BM69" s="138"/>
      <c r="BN69" s="154" t="str">
        <f>HYPERLINK("http://mdotcf.state.mi.us/public/design/englishstandardplans/","Refer to Road Plans, R-55-G")</f>
        <v>Refer to Road Plans, R-55-G</v>
      </c>
      <c r="BO69" s="105"/>
      <c r="BP69" s="106"/>
      <c r="BQ69" s="107"/>
      <c r="BR69" s="118"/>
      <c r="BS69" s="105"/>
      <c r="BT69" s="106"/>
      <c r="BU69" s="138"/>
      <c r="BV69" s="303"/>
      <c r="BW69" s="105"/>
      <c r="BX69" s="106"/>
      <c r="BY69" s="107"/>
      <c r="BZ69" s="138"/>
      <c r="CA69" s="120"/>
      <c r="CB69" s="120"/>
      <c r="CC69" s="120"/>
      <c r="CD69" s="85"/>
      <c r="CE69" s="156" t="s">
        <v>155</v>
      </c>
      <c r="CF69" s="105"/>
      <c r="CG69" s="106"/>
      <c r="CH69" s="138"/>
      <c r="CI69" s="423"/>
      <c r="CJ69" s="105"/>
      <c r="CK69" s="106"/>
      <c r="CL69" s="107"/>
      <c r="CM69" s="138"/>
      <c r="CN69" s="152"/>
      <c r="CO69" s="159"/>
      <c r="CP69" s="237"/>
    </row>
    <row r="70" spans="1:94" s="59" customFormat="1" ht="27.75" customHeight="1" x14ac:dyDescent="0.2">
      <c r="A70" s="552"/>
      <c r="B70" s="627"/>
      <c r="C70" s="628"/>
      <c r="D70" s="629"/>
      <c r="E70" s="580"/>
      <c r="F70" s="98" t="s">
        <v>209</v>
      </c>
      <c r="G70" s="121"/>
      <c r="H70" s="218" t="s">
        <v>85</v>
      </c>
      <c r="I70" s="218"/>
      <c r="J70" s="639" t="s">
        <v>5</v>
      </c>
      <c r="K70" s="100" t="s">
        <v>59</v>
      </c>
      <c r="L70" s="31"/>
      <c r="M70" s="334" t="s">
        <v>246</v>
      </c>
      <c r="N70" s="321">
        <v>119200</v>
      </c>
      <c r="O70" s="321">
        <v>31840</v>
      </c>
      <c r="P70" s="311">
        <f t="shared" si="31"/>
        <v>151040</v>
      </c>
      <c r="Q70" s="13"/>
      <c r="R70" s="303">
        <f t="shared" si="38"/>
        <v>0</v>
      </c>
      <c r="S70" s="303" t="str">
        <f t="shared" si="28"/>
        <v>No</v>
      </c>
      <c r="T70" s="300"/>
      <c r="U70" s="481"/>
      <c r="V70" s="490"/>
      <c r="W70" s="487">
        <f>IF(V70="Yes and we will continue to use",3,IF(V70="Yes but we are phasing it out",1,IF(V70="Not sure",0,IF(V70="No but we want to use it",2,0))))</f>
        <v>0</v>
      </c>
      <c r="X70" s="486"/>
      <c r="Y70" s="487"/>
      <c r="Z70" s="489"/>
      <c r="AA70" s="487"/>
      <c r="AB70" s="488"/>
      <c r="AC70" s="487"/>
      <c r="AD70" s="489"/>
      <c r="AE70" s="487"/>
      <c r="AF70" s="490"/>
      <c r="AG70" s="487"/>
      <c r="AH70" s="512"/>
      <c r="AI70" s="487"/>
      <c r="AJ70" s="490"/>
      <c r="AK70" s="487"/>
      <c r="AL70" s="490"/>
      <c r="AM70" s="487"/>
      <c r="AN70" s="490"/>
      <c r="AO70" s="487"/>
      <c r="AP70" s="490"/>
      <c r="AQ70" s="487"/>
      <c r="AR70" s="490"/>
      <c r="AS70" s="487"/>
      <c r="AT70" s="486"/>
      <c r="AU70" s="487"/>
      <c r="AV70" s="489"/>
      <c r="AW70" s="487"/>
      <c r="AX70" s="490"/>
      <c r="AY70" s="487"/>
      <c r="AZ70" s="489"/>
      <c r="BA70" s="487"/>
      <c r="BB70" s="496"/>
      <c r="BC70" s="256">
        <f>IF(BB70="Yes and we will continue to use",3,IF(BB70="Yes but we are phasing it out",1,IF(BB70="Not sure",0,IF(BB70="No but we want to use it",2,0))))</f>
        <v>0</v>
      </c>
      <c r="BD70" s="11"/>
      <c r="BE70" s="111"/>
      <c r="BF70" s="111"/>
      <c r="BG70" s="111"/>
      <c r="BH70" s="63" t="s">
        <v>234</v>
      </c>
      <c r="BI70" s="472"/>
      <c r="BJ70" s="86"/>
      <c r="BK70" s="112"/>
      <c r="BL70" s="132"/>
      <c r="BM70" s="113"/>
      <c r="BN70" s="40"/>
      <c r="BO70" s="112"/>
      <c r="BP70" s="132"/>
      <c r="BQ70" s="133"/>
      <c r="BR70" s="86"/>
      <c r="BS70" s="112"/>
      <c r="BT70" s="132"/>
      <c r="BU70" s="113"/>
      <c r="BV70" s="40"/>
      <c r="BW70" s="112"/>
      <c r="BX70" s="132"/>
      <c r="BY70" s="133"/>
      <c r="BZ70" s="113"/>
      <c r="CA70" s="111"/>
      <c r="CB70" s="111"/>
      <c r="CC70" s="111"/>
      <c r="CD70" s="63"/>
      <c r="CE70" s="109" t="s">
        <v>158</v>
      </c>
      <c r="CF70" s="112"/>
      <c r="CG70" s="132"/>
      <c r="CH70" s="113"/>
      <c r="CI70" s="57"/>
      <c r="CJ70" s="112"/>
      <c r="CK70" s="132"/>
      <c r="CL70" s="133"/>
      <c r="CM70" s="113"/>
      <c r="CN70" s="11"/>
      <c r="CO70" s="82"/>
      <c r="CP70" s="167"/>
    </row>
    <row r="71" spans="1:94" s="273" customFormat="1" ht="27.75" customHeight="1" thickBot="1" x14ac:dyDescent="0.25">
      <c r="A71" s="552"/>
      <c r="B71" s="627"/>
      <c r="C71" s="628"/>
      <c r="D71" s="629"/>
      <c r="E71" s="580"/>
      <c r="F71" s="20" t="s">
        <v>210</v>
      </c>
      <c r="G71" s="420"/>
      <c r="H71" s="249" t="s">
        <v>95</v>
      </c>
      <c r="I71" s="249"/>
      <c r="J71" s="641" t="s">
        <v>5</v>
      </c>
      <c r="K71" s="1" t="s">
        <v>60</v>
      </c>
      <c r="L71" s="29"/>
      <c r="M71" s="287" t="s">
        <v>245</v>
      </c>
      <c r="N71" s="323">
        <v>134400</v>
      </c>
      <c r="O71" s="323">
        <v>31840</v>
      </c>
      <c r="P71" s="324">
        <f t="shared" si="31"/>
        <v>166240</v>
      </c>
      <c r="Q71" s="12"/>
      <c r="R71" s="271">
        <f t="shared" si="38"/>
        <v>0</v>
      </c>
      <c r="S71" s="271" t="str">
        <f t="shared" si="28"/>
        <v>No</v>
      </c>
      <c r="T71" s="4"/>
      <c r="U71" s="482"/>
      <c r="V71" s="514"/>
      <c r="W71" s="515">
        <f>IF(V71="Yes and we will continue to use",3,IF(V71="Yes but we are phasing it out",1,IF(V71="Not sure",0,IF(V71="No but we want to use it",2,0))))</f>
        <v>0</v>
      </c>
      <c r="X71" s="519"/>
      <c r="Y71" s="515"/>
      <c r="Z71" s="516"/>
      <c r="AA71" s="515"/>
      <c r="AB71" s="519"/>
      <c r="AC71" s="515"/>
      <c r="AD71" s="514"/>
      <c r="AE71" s="515"/>
      <c r="AF71" s="514"/>
      <c r="AG71" s="515"/>
      <c r="AH71" s="520"/>
      <c r="AI71" s="515"/>
      <c r="AJ71" s="514"/>
      <c r="AK71" s="515"/>
      <c r="AL71" s="514"/>
      <c r="AM71" s="515"/>
      <c r="AN71" s="514"/>
      <c r="AO71" s="515"/>
      <c r="AP71" s="514"/>
      <c r="AQ71" s="515"/>
      <c r="AR71" s="516"/>
      <c r="AS71" s="515"/>
      <c r="AT71" s="516"/>
      <c r="AU71" s="515"/>
      <c r="AV71" s="519"/>
      <c r="AW71" s="515"/>
      <c r="AX71" s="514"/>
      <c r="AY71" s="515"/>
      <c r="AZ71" s="516"/>
      <c r="BA71" s="515"/>
      <c r="BB71" s="518"/>
      <c r="BC71" s="302">
        <f>IF(BB71="Yes and we will continue to use",3,IF(BB71="Yes but we are phasing it out",1,IF(BB71="Not sure",0,IF(BB71="No but we want to use it",2,0))))</f>
        <v>0</v>
      </c>
      <c r="BD71" s="12"/>
      <c r="BE71" s="17"/>
      <c r="BF71" s="17"/>
      <c r="BG71" s="17"/>
      <c r="BH71" s="425" t="s">
        <v>235</v>
      </c>
      <c r="BI71" s="458"/>
      <c r="BJ71" s="87"/>
      <c r="BK71" s="140"/>
      <c r="BL71" s="141"/>
      <c r="BM71" s="145"/>
      <c r="BN71" s="1"/>
      <c r="BO71" s="140"/>
      <c r="BP71" s="141"/>
      <c r="BQ71" s="142"/>
      <c r="BR71" s="87"/>
      <c r="BS71" s="140"/>
      <c r="BT71" s="141"/>
      <c r="BU71" s="145"/>
      <c r="BV71" s="1"/>
      <c r="BW71" s="140"/>
      <c r="BX71" s="141"/>
      <c r="BY71" s="142"/>
      <c r="BZ71" s="145"/>
      <c r="CA71" s="17"/>
      <c r="CB71" s="17"/>
      <c r="CC71" s="17"/>
      <c r="CD71" s="378"/>
      <c r="CE71" s="344" t="s">
        <v>155</v>
      </c>
      <c r="CF71" s="140"/>
      <c r="CG71" s="141"/>
      <c r="CH71" s="145"/>
      <c r="CI71" s="422"/>
      <c r="CJ71" s="140"/>
      <c r="CK71" s="141"/>
      <c r="CL71" s="142"/>
      <c r="CM71" s="145"/>
      <c r="CN71" s="12"/>
      <c r="CO71" s="81"/>
      <c r="CP71" s="272"/>
    </row>
    <row r="72" spans="1:94" s="238" customFormat="1" ht="24.95" customHeight="1" x14ac:dyDescent="0.2">
      <c r="A72" s="552"/>
      <c r="B72" s="627"/>
      <c r="C72" s="628"/>
      <c r="D72" s="629"/>
      <c r="E72" s="585" t="s">
        <v>197</v>
      </c>
      <c r="F72" s="97" t="s">
        <v>187</v>
      </c>
      <c r="G72" s="96" t="s">
        <v>45</v>
      </c>
      <c r="H72" s="36" t="s">
        <v>95</v>
      </c>
      <c r="I72" s="96"/>
      <c r="J72" s="649"/>
      <c r="K72" s="303"/>
      <c r="L72" s="27"/>
      <c r="M72" s="27"/>
      <c r="N72" s="315"/>
      <c r="O72" s="315"/>
      <c r="P72" s="315"/>
      <c r="Q72" s="152"/>
      <c r="R72" s="303">
        <f t="shared" si="38"/>
        <v>0</v>
      </c>
      <c r="S72" s="303" t="str">
        <f t="shared" si="28"/>
        <v>No</v>
      </c>
      <c r="T72" s="303"/>
      <c r="U72" s="484"/>
      <c r="V72" s="490"/>
      <c r="W72" s="487">
        <f t="shared" ref="W72:W78" si="39">IF(V72="Yes and we will continue to use",3,IF(V72="Yes but we are phasing it out",1,IF(V72="Not sure",0,IF(V72="No but we want to use it",2,0))))</f>
        <v>0</v>
      </c>
      <c r="X72" s="490"/>
      <c r="Y72" s="487"/>
      <c r="Z72" s="489"/>
      <c r="AA72" s="487"/>
      <c r="AB72" s="488"/>
      <c r="AC72" s="487"/>
      <c r="AD72" s="488"/>
      <c r="AE72" s="487"/>
      <c r="AF72" s="497"/>
      <c r="AG72" s="487"/>
      <c r="AH72" s="503"/>
      <c r="AI72" s="487"/>
      <c r="AJ72" s="508"/>
      <c r="AK72" s="487"/>
      <c r="AL72" s="497"/>
      <c r="AM72" s="487"/>
      <c r="AN72" s="488"/>
      <c r="AO72" s="487"/>
      <c r="AP72" s="488"/>
      <c r="AQ72" s="487"/>
      <c r="AR72" s="490"/>
      <c r="AS72" s="487"/>
      <c r="AT72" s="489"/>
      <c r="AU72" s="487"/>
      <c r="AV72" s="488"/>
      <c r="AW72" s="487"/>
      <c r="AX72" s="488"/>
      <c r="AY72" s="487"/>
      <c r="AZ72" s="489"/>
      <c r="BA72" s="487"/>
      <c r="BB72" s="503"/>
      <c r="BC72" s="41">
        <f t="shared" ref="BC72:BC78" si="40">IF(BB72="Yes and we will continue to use",3,IF(BB72="Yes but we are phasing it out",1,IF(BB72="Not sure",0,IF(BB72="No but we want to use it",2,0))))</f>
        <v>0</v>
      </c>
      <c r="BD72" s="152"/>
      <c r="BE72" s="120"/>
      <c r="BF72" s="120"/>
      <c r="BG72" s="120"/>
      <c r="BH72" s="105" t="s">
        <v>231</v>
      </c>
      <c r="BI72" s="456"/>
      <c r="BJ72" s="432" t="s">
        <v>181</v>
      </c>
      <c r="BK72" s="105"/>
      <c r="BL72" s="106"/>
      <c r="BM72" s="138"/>
      <c r="BN72" s="154"/>
      <c r="BO72" s="105"/>
      <c r="BP72" s="106"/>
      <c r="BQ72" s="107"/>
      <c r="BR72" s="118"/>
      <c r="BS72" s="105"/>
      <c r="BT72" s="106"/>
      <c r="BU72" s="138"/>
      <c r="BV72" s="154" t="s">
        <v>169</v>
      </c>
      <c r="BW72" s="105"/>
      <c r="BX72" s="106"/>
      <c r="BY72" s="107"/>
      <c r="BZ72" s="138"/>
      <c r="CA72" s="120"/>
      <c r="CB72" s="120"/>
      <c r="CC72" s="120"/>
      <c r="CD72" s="235"/>
      <c r="CE72" s="156" t="s">
        <v>154</v>
      </c>
      <c r="CF72" s="105"/>
      <c r="CG72" s="106"/>
      <c r="CH72" s="138"/>
      <c r="CI72" s="120"/>
      <c r="CJ72" s="105"/>
      <c r="CK72" s="106"/>
      <c r="CL72" s="107"/>
      <c r="CM72" s="138"/>
      <c r="CN72" s="152"/>
      <c r="CO72" s="159"/>
      <c r="CP72" s="237"/>
    </row>
    <row r="73" spans="1:94" s="59" customFormat="1" ht="24.95" customHeight="1" x14ac:dyDescent="0.2">
      <c r="A73" s="552"/>
      <c r="B73" s="627"/>
      <c r="C73" s="628"/>
      <c r="D73" s="629"/>
      <c r="E73" s="586"/>
      <c r="F73" s="98" t="s">
        <v>54</v>
      </c>
      <c r="G73" s="5" t="s">
        <v>46</v>
      </c>
      <c r="H73" s="36" t="s">
        <v>95</v>
      </c>
      <c r="I73" s="5"/>
      <c r="J73" s="650"/>
      <c r="K73" s="162"/>
      <c r="L73" s="28"/>
      <c r="M73" s="28"/>
      <c r="N73" s="317"/>
      <c r="O73" s="317"/>
      <c r="P73" s="317"/>
      <c r="Q73" s="11"/>
      <c r="R73" s="303">
        <f t="shared" si="38"/>
        <v>0</v>
      </c>
      <c r="S73" s="303" t="str">
        <f t="shared" si="28"/>
        <v>No</v>
      </c>
      <c r="T73" s="162"/>
      <c r="U73" s="480"/>
      <c r="V73" s="490"/>
      <c r="W73" s="487">
        <f t="shared" si="39"/>
        <v>0</v>
      </c>
      <c r="X73" s="490"/>
      <c r="Y73" s="487"/>
      <c r="Z73" s="489"/>
      <c r="AA73" s="487"/>
      <c r="AB73" s="488"/>
      <c r="AC73" s="487"/>
      <c r="AD73" s="488"/>
      <c r="AE73" s="487"/>
      <c r="AF73" s="497"/>
      <c r="AG73" s="487"/>
      <c r="AH73" s="503"/>
      <c r="AI73" s="487"/>
      <c r="AJ73" s="508"/>
      <c r="AK73" s="487"/>
      <c r="AL73" s="497"/>
      <c r="AM73" s="487"/>
      <c r="AN73" s="488"/>
      <c r="AO73" s="487"/>
      <c r="AP73" s="488"/>
      <c r="AQ73" s="487"/>
      <c r="AR73" s="490"/>
      <c r="AS73" s="487"/>
      <c r="AT73" s="489"/>
      <c r="AU73" s="487"/>
      <c r="AV73" s="488"/>
      <c r="AW73" s="487"/>
      <c r="AX73" s="488"/>
      <c r="AY73" s="487"/>
      <c r="AZ73" s="489"/>
      <c r="BA73" s="487"/>
      <c r="BB73" s="503"/>
      <c r="BC73" s="256">
        <f t="shared" si="40"/>
        <v>0</v>
      </c>
      <c r="BD73" s="11"/>
      <c r="BE73" s="111"/>
      <c r="BF73" s="111"/>
      <c r="BG73" s="111"/>
      <c r="BH73" s="112" t="s">
        <v>231</v>
      </c>
      <c r="BI73" s="450"/>
      <c r="BJ73" s="92" t="s">
        <v>181</v>
      </c>
      <c r="BK73" s="112"/>
      <c r="BL73" s="132"/>
      <c r="BM73" s="113"/>
      <c r="BN73" s="6"/>
      <c r="BO73" s="112"/>
      <c r="BP73" s="132"/>
      <c r="BQ73" s="133"/>
      <c r="BR73" s="86"/>
      <c r="BS73" s="112"/>
      <c r="BT73" s="132"/>
      <c r="BU73" s="113"/>
      <c r="BV73" s="6" t="s">
        <v>169</v>
      </c>
      <c r="BW73" s="112"/>
      <c r="BX73" s="132"/>
      <c r="BY73" s="133"/>
      <c r="BZ73" s="113"/>
      <c r="CA73" s="111"/>
      <c r="CB73" s="111"/>
      <c r="CC73" s="111"/>
      <c r="CD73" s="83"/>
      <c r="CE73" s="109" t="s">
        <v>154</v>
      </c>
      <c r="CF73" s="112"/>
      <c r="CG73" s="132"/>
      <c r="CH73" s="113"/>
      <c r="CI73" s="111"/>
      <c r="CJ73" s="112"/>
      <c r="CK73" s="132"/>
      <c r="CL73" s="133"/>
      <c r="CM73" s="113"/>
      <c r="CN73" s="11"/>
      <c r="CO73" s="82"/>
      <c r="CP73" s="167"/>
    </row>
    <row r="74" spans="1:94" s="59" customFormat="1" ht="24.95" customHeight="1" x14ac:dyDescent="0.2">
      <c r="A74" s="552"/>
      <c r="B74" s="627"/>
      <c r="C74" s="628"/>
      <c r="D74" s="629"/>
      <c r="E74" s="586"/>
      <c r="F74" s="98" t="s">
        <v>50</v>
      </c>
      <c r="G74" s="6" t="s">
        <v>51</v>
      </c>
      <c r="H74" s="36" t="s">
        <v>95</v>
      </c>
      <c r="I74" s="301"/>
      <c r="J74" s="650"/>
      <c r="K74" s="26"/>
      <c r="L74" s="30"/>
      <c r="M74" s="30"/>
      <c r="N74" s="327"/>
      <c r="O74" s="327"/>
      <c r="P74" s="327"/>
      <c r="Q74" s="10"/>
      <c r="R74" s="303">
        <f t="shared" si="38"/>
        <v>0</v>
      </c>
      <c r="S74" s="303" t="str">
        <f t="shared" si="28"/>
        <v>No</v>
      </c>
      <c r="T74" s="111"/>
      <c r="U74" s="480"/>
      <c r="V74" s="490"/>
      <c r="W74" s="487">
        <f t="shared" si="39"/>
        <v>0</v>
      </c>
      <c r="X74" s="490"/>
      <c r="Y74" s="487"/>
      <c r="Z74" s="489"/>
      <c r="AA74" s="487"/>
      <c r="AB74" s="488"/>
      <c r="AC74" s="487"/>
      <c r="AD74" s="488"/>
      <c r="AE74" s="487"/>
      <c r="AF74" s="490"/>
      <c r="AG74" s="487"/>
      <c r="AH74" s="512"/>
      <c r="AI74" s="487"/>
      <c r="AJ74" s="490"/>
      <c r="AK74" s="487"/>
      <c r="AL74" s="497"/>
      <c r="AM74" s="487"/>
      <c r="AN74" s="488"/>
      <c r="AO74" s="487"/>
      <c r="AP74" s="488"/>
      <c r="AQ74" s="487"/>
      <c r="AR74" s="489"/>
      <c r="AS74" s="487"/>
      <c r="AT74" s="489"/>
      <c r="AU74" s="487"/>
      <c r="AV74" s="488"/>
      <c r="AW74" s="487"/>
      <c r="AX74" s="488"/>
      <c r="AY74" s="487"/>
      <c r="AZ74" s="489"/>
      <c r="BA74" s="487"/>
      <c r="BB74" s="503"/>
      <c r="BC74" s="256">
        <f t="shared" si="40"/>
        <v>0</v>
      </c>
      <c r="BD74" s="11"/>
      <c r="BE74" s="111"/>
      <c r="BF74" s="111"/>
      <c r="BG74" s="111"/>
      <c r="BH74" s="112" t="s">
        <v>231</v>
      </c>
      <c r="BI74" s="450"/>
      <c r="BJ74" s="86" t="s">
        <v>181</v>
      </c>
      <c r="BK74" s="112"/>
      <c r="BL74" s="132"/>
      <c r="BM74" s="113"/>
      <c r="BN74" s="5"/>
      <c r="BO74" s="112"/>
      <c r="BP74" s="132"/>
      <c r="BQ74" s="133"/>
      <c r="BR74" s="86"/>
      <c r="BS74" s="112"/>
      <c r="BT74" s="132"/>
      <c r="BU74" s="113"/>
      <c r="BV74" s="5" t="s">
        <v>167</v>
      </c>
      <c r="BW74" s="112"/>
      <c r="BX74" s="132"/>
      <c r="BY74" s="133"/>
      <c r="BZ74" s="113"/>
      <c r="CA74" s="111"/>
      <c r="CB74" s="111"/>
      <c r="CC74" s="111"/>
      <c r="CD74" s="83"/>
      <c r="CE74" s="109" t="s">
        <v>153</v>
      </c>
      <c r="CF74" s="112"/>
      <c r="CG74" s="132"/>
      <c r="CH74" s="113"/>
      <c r="CI74" s="110" t="s">
        <v>159</v>
      </c>
      <c r="CJ74" s="112"/>
      <c r="CK74" s="132"/>
      <c r="CL74" s="133"/>
      <c r="CM74" s="113"/>
      <c r="CN74" s="11"/>
      <c r="CO74" s="82"/>
      <c r="CP74" s="167"/>
    </row>
    <row r="75" spans="1:94" s="59" customFormat="1" ht="24.95" customHeight="1" x14ac:dyDescent="0.2">
      <c r="A75" s="552"/>
      <c r="B75" s="627"/>
      <c r="C75" s="628"/>
      <c r="D75" s="629"/>
      <c r="E75" s="586"/>
      <c r="F75" s="98" t="s">
        <v>52</v>
      </c>
      <c r="G75" s="6" t="s">
        <v>53</v>
      </c>
      <c r="H75" s="36" t="s">
        <v>95</v>
      </c>
      <c r="I75" s="301"/>
      <c r="J75" s="650"/>
      <c r="K75" s="26"/>
      <c r="L75" s="30"/>
      <c r="M75" s="30"/>
      <c r="N75" s="328"/>
      <c r="O75" s="328"/>
      <c r="P75" s="328"/>
      <c r="Q75" s="13"/>
      <c r="R75" s="303">
        <f t="shared" si="38"/>
        <v>0</v>
      </c>
      <c r="S75" s="303" t="str">
        <f t="shared" si="28"/>
        <v>No</v>
      </c>
      <c r="T75" s="7"/>
      <c r="U75" s="480"/>
      <c r="V75" s="490"/>
      <c r="W75" s="487">
        <f t="shared" si="39"/>
        <v>0</v>
      </c>
      <c r="X75" s="490"/>
      <c r="Y75" s="487"/>
      <c r="Z75" s="489"/>
      <c r="AA75" s="487"/>
      <c r="AB75" s="488"/>
      <c r="AC75" s="487"/>
      <c r="AD75" s="488"/>
      <c r="AE75" s="487"/>
      <c r="AF75" s="490"/>
      <c r="AG75" s="487"/>
      <c r="AH75" s="512"/>
      <c r="AI75" s="487"/>
      <c r="AJ75" s="490"/>
      <c r="AK75" s="487"/>
      <c r="AL75" s="497"/>
      <c r="AM75" s="487"/>
      <c r="AN75" s="497"/>
      <c r="AO75" s="487"/>
      <c r="AP75" s="488"/>
      <c r="AQ75" s="487"/>
      <c r="AR75" s="489"/>
      <c r="AS75" s="487"/>
      <c r="AT75" s="489"/>
      <c r="AU75" s="487"/>
      <c r="AV75" s="488"/>
      <c r="AW75" s="487"/>
      <c r="AX75" s="488"/>
      <c r="AY75" s="487"/>
      <c r="AZ75" s="489"/>
      <c r="BA75" s="487"/>
      <c r="BB75" s="503"/>
      <c r="BC75" s="256">
        <f t="shared" si="40"/>
        <v>0</v>
      </c>
      <c r="BD75" s="11"/>
      <c r="BE75" s="66"/>
      <c r="BF75" s="66"/>
      <c r="BG75" s="66"/>
      <c r="BH75" s="112" t="s">
        <v>231</v>
      </c>
      <c r="BI75" s="450"/>
      <c r="BJ75" s="92" t="s">
        <v>181</v>
      </c>
      <c r="BK75" s="112"/>
      <c r="BL75" s="132"/>
      <c r="BM75" s="113"/>
      <c r="BN75" s="68"/>
      <c r="BO75" s="112"/>
      <c r="BP75" s="132"/>
      <c r="BQ75" s="133"/>
      <c r="BR75" s="91"/>
      <c r="BS75" s="112"/>
      <c r="BT75" s="132"/>
      <c r="BU75" s="113"/>
      <c r="BV75" s="68" t="s">
        <v>169</v>
      </c>
      <c r="BW75" s="112"/>
      <c r="BX75" s="132"/>
      <c r="BY75" s="133"/>
      <c r="BZ75" s="73"/>
      <c r="CA75" s="66"/>
      <c r="CB75" s="66"/>
      <c r="CC75" s="66"/>
      <c r="CD75" s="71"/>
      <c r="CE75" s="109" t="s">
        <v>154</v>
      </c>
      <c r="CF75" s="112"/>
      <c r="CG75" s="132"/>
      <c r="CH75" s="113"/>
      <c r="CI75" s="66"/>
      <c r="CJ75" s="112"/>
      <c r="CK75" s="132"/>
      <c r="CL75" s="133"/>
      <c r="CM75" s="73"/>
      <c r="CN75" s="11"/>
      <c r="CO75" s="82"/>
      <c r="CP75" s="167"/>
    </row>
    <row r="76" spans="1:94" s="59" customFormat="1" ht="32.25" customHeight="1" x14ac:dyDescent="0.2">
      <c r="A76" s="552"/>
      <c r="B76" s="627"/>
      <c r="C76" s="628"/>
      <c r="D76" s="629"/>
      <c r="E76" s="586"/>
      <c r="F76" s="99" t="s">
        <v>57</v>
      </c>
      <c r="G76" s="121" t="s">
        <v>43</v>
      </c>
      <c r="H76" s="36" t="s">
        <v>95</v>
      </c>
      <c r="I76" s="308"/>
      <c r="J76" s="651"/>
      <c r="K76" s="100"/>
      <c r="L76" s="31"/>
      <c r="M76" s="31"/>
      <c r="N76" s="309"/>
      <c r="O76" s="309"/>
      <c r="P76" s="309"/>
      <c r="Q76" s="13"/>
      <c r="R76" s="303">
        <f t="shared" si="38"/>
        <v>0</v>
      </c>
      <c r="S76" s="303" t="str">
        <f t="shared" si="28"/>
        <v>No</v>
      </c>
      <c r="T76" s="162"/>
      <c r="U76" s="481"/>
      <c r="V76" s="490"/>
      <c r="W76" s="487">
        <f t="shared" si="39"/>
        <v>0</v>
      </c>
      <c r="X76" s="490"/>
      <c r="Y76" s="487"/>
      <c r="Z76" s="489"/>
      <c r="AA76" s="487"/>
      <c r="AB76" s="488"/>
      <c r="AC76" s="487"/>
      <c r="AD76" s="488"/>
      <c r="AE76" s="487"/>
      <c r="AF76" s="489"/>
      <c r="AG76" s="487"/>
      <c r="AH76" s="496"/>
      <c r="AI76" s="487"/>
      <c r="AJ76" s="490"/>
      <c r="AK76" s="487"/>
      <c r="AL76" s="497"/>
      <c r="AM76" s="487"/>
      <c r="AN76" s="488"/>
      <c r="AO76" s="487"/>
      <c r="AP76" s="488"/>
      <c r="AQ76" s="487"/>
      <c r="AR76" s="490"/>
      <c r="AS76" s="487"/>
      <c r="AT76" s="489"/>
      <c r="AU76" s="487"/>
      <c r="AV76" s="487"/>
      <c r="AW76" s="487"/>
      <c r="AX76" s="488"/>
      <c r="AY76" s="487"/>
      <c r="AZ76" s="489"/>
      <c r="BA76" s="487"/>
      <c r="BB76" s="503"/>
      <c r="BC76" s="256">
        <f t="shared" si="40"/>
        <v>0</v>
      </c>
      <c r="BD76" s="11"/>
      <c r="BE76" s="111"/>
      <c r="BF76" s="111"/>
      <c r="BG76" s="111"/>
      <c r="BH76" s="112" t="s">
        <v>231</v>
      </c>
      <c r="BI76" s="450"/>
      <c r="BJ76" s="86" t="s">
        <v>181</v>
      </c>
      <c r="BK76" s="112"/>
      <c r="BL76" s="132"/>
      <c r="BM76" s="113"/>
      <c r="BN76" s="7"/>
      <c r="BO76" s="112"/>
      <c r="BP76" s="132"/>
      <c r="BQ76" s="133"/>
      <c r="BR76" s="86"/>
      <c r="BS76" s="112"/>
      <c r="BT76" s="132"/>
      <c r="BU76" s="113"/>
      <c r="BV76" s="7"/>
      <c r="BW76" s="112"/>
      <c r="BX76" s="132"/>
      <c r="BY76" s="133"/>
      <c r="BZ76" s="113"/>
      <c r="CA76" s="111"/>
      <c r="CB76" s="111"/>
      <c r="CC76" s="111"/>
      <c r="CD76" s="84"/>
      <c r="CE76" s="109" t="s">
        <v>153</v>
      </c>
      <c r="CF76" s="112"/>
      <c r="CG76" s="132"/>
      <c r="CH76" s="113"/>
      <c r="CI76" s="111"/>
      <c r="CJ76" s="112"/>
      <c r="CK76" s="132"/>
      <c r="CL76" s="133"/>
      <c r="CM76" s="113"/>
      <c r="CN76" s="11"/>
      <c r="CO76" s="82"/>
      <c r="CP76" s="167"/>
    </row>
    <row r="77" spans="1:94" s="59" customFormat="1" ht="24.95" customHeight="1" x14ac:dyDescent="0.2">
      <c r="A77" s="552"/>
      <c r="B77" s="627"/>
      <c r="C77" s="628"/>
      <c r="D77" s="629"/>
      <c r="E77" s="586"/>
      <c r="F77" s="97" t="s">
        <v>55</v>
      </c>
      <c r="G77" s="184" t="s">
        <v>42</v>
      </c>
      <c r="H77" s="36" t="s">
        <v>95</v>
      </c>
      <c r="I77" s="184"/>
      <c r="J77" s="650"/>
      <c r="K77" s="100"/>
      <c r="L77" s="31"/>
      <c r="M77" s="31"/>
      <c r="N77" s="309"/>
      <c r="O77" s="309"/>
      <c r="P77" s="309"/>
      <c r="Q77" s="13"/>
      <c r="R77" s="303">
        <f t="shared" si="38"/>
        <v>0</v>
      </c>
      <c r="S77" s="303" t="str">
        <f t="shared" si="28"/>
        <v>No</v>
      </c>
      <c r="T77" s="162"/>
      <c r="U77" s="481"/>
      <c r="V77" s="490"/>
      <c r="W77" s="487">
        <f t="shared" si="39"/>
        <v>0</v>
      </c>
      <c r="X77" s="490"/>
      <c r="Y77" s="487"/>
      <c r="Z77" s="489"/>
      <c r="AA77" s="487"/>
      <c r="AB77" s="488"/>
      <c r="AC77" s="487"/>
      <c r="AD77" s="488"/>
      <c r="AE77" s="487"/>
      <c r="AF77" s="489"/>
      <c r="AG77" s="487"/>
      <c r="AH77" s="492"/>
      <c r="AI77" s="487"/>
      <c r="AJ77" s="490"/>
      <c r="AK77" s="487"/>
      <c r="AL77" s="497"/>
      <c r="AM77" s="487"/>
      <c r="AN77" s="497"/>
      <c r="AO77" s="487"/>
      <c r="AP77" s="488"/>
      <c r="AQ77" s="487"/>
      <c r="AR77" s="490"/>
      <c r="AS77" s="487"/>
      <c r="AT77" s="489"/>
      <c r="AU77" s="487"/>
      <c r="AV77" s="489"/>
      <c r="AW77" s="487"/>
      <c r="AX77" s="488"/>
      <c r="AY77" s="487"/>
      <c r="AZ77" s="489"/>
      <c r="BA77" s="487"/>
      <c r="BB77" s="503"/>
      <c r="BC77" s="256">
        <f t="shared" si="40"/>
        <v>0</v>
      </c>
      <c r="BD77" s="11"/>
      <c r="BE77" s="111"/>
      <c r="BF77" s="111"/>
      <c r="BG77" s="111"/>
      <c r="BH77" s="112" t="s">
        <v>231</v>
      </c>
      <c r="BI77" s="450"/>
      <c r="BJ77" s="92" t="s">
        <v>181</v>
      </c>
      <c r="BK77" s="112"/>
      <c r="BL77" s="132"/>
      <c r="BM77" s="113"/>
      <c r="BN77" s="7"/>
      <c r="BO77" s="112"/>
      <c r="BP77" s="132"/>
      <c r="BQ77" s="133"/>
      <c r="BR77" s="86"/>
      <c r="BS77" s="112"/>
      <c r="BT77" s="132"/>
      <c r="BU77" s="113"/>
      <c r="BV77" s="7"/>
      <c r="BW77" s="112"/>
      <c r="BX77" s="132"/>
      <c r="BY77" s="133"/>
      <c r="BZ77" s="113"/>
      <c r="CA77" s="111"/>
      <c r="CB77" s="111"/>
      <c r="CC77" s="111"/>
      <c r="CD77" s="112"/>
      <c r="CE77" s="109" t="s">
        <v>154</v>
      </c>
      <c r="CF77" s="112"/>
      <c r="CG77" s="132"/>
      <c r="CH77" s="113"/>
      <c r="CI77" s="111"/>
      <c r="CJ77" s="112"/>
      <c r="CK77" s="132"/>
      <c r="CL77" s="133"/>
      <c r="CM77" s="113"/>
      <c r="CN77" s="11"/>
      <c r="CO77" s="82"/>
      <c r="CP77" s="167"/>
    </row>
    <row r="78" spans="1:94" s="273" customFormat="1" ht="32.25" customHeight="1" thickBot="1" x14ac:dyDescent="0.25">
      <c r="A78" s="553"/>
      <c r="B78" s="630"/>
      <c r="C78" s="631"/>
      <c r="D78" s="632"/>
      <c r="E78" s="587"/>
      <c r="F78" s="357" t="s">
        <v>56</v>
      </c>
      <c r="G78" s="429" t="s">
        <v>44</v>
      </c>
      <c r="H78" s="249" t="s">
        <v>95</v>
      </c>
      <c r="I78" s="429"/>
      <c r="J78" s="652"/>
      <c r="K78" s="1"/>
      <c r="L78" s="29"/>
      <c r="M78" s="29"/>
      <c r="N78" s="430"/>
      <c r="O78" s="430"/>
      <c r="P78" s="430"/>
      <c r="Q78" s="166"/>
      <c r="R78" s="271">
        <f t="shared" si="38"/>
        <v>0</v>
      </c>
      <c r="S78" s="271" t="str">
        <f t="shared" si="28"/>
        <v>No</v>
      </c>
      <c r="T78" s="1"/>
      <c r="U78" s="482"/>
      <c r="V78" s="514"/>
      <c r="W78" s="515">
        <f t="shared" si="39"/>
        <v>0</v>
      </c>
      <c r="X78" s="514"/>
      <c r="Y78" s="515"/>
      <c r="Z78" s="516"/>
      <c r="AA78" s="515"/>
      <c r="AB78" s="517"/>
      <c r="AC78" s="515"/>
      <c r="AD78" s="517"/>
      <c r="AE78" s="515"/>
      <c r="AF78" s="516"/>
      <c r="AG78" s="515"/>
      <c r="AH78" s="518"/>
      <c r="AI78" s="515"/>
      <c r="AJ78" s="514"/>
      <c r="AK78" s="515"/>
      <c r="AL78" s="519"/>
      <c r="AM78" s="515"/>
      <c r="AN78" s="519"/>
      <c r="AO78" s="515"/>
      <c r="AP78" s="517"/>
      <c r="AQ78" s="515"/>
      <c r="AR78" s="514"/>
      <c r="AS78" s="515"/>
      <c r="AT78" s="514"/>
      <c r="AU78" s="515"/>
      <c r="AV78" s="515"/>
      <c r="AW78" s="515"/>
      <c r="AX78" s="517"/>
      <c r="AY78" s="515"/>
      <c r="AZ78" s="516"/>
      <c r="BA78" s="515"/>
      <c r="BB78" s="520"/>
      <c r="BC78" s="302">
        <f t="shared" si="40"/>
        <v>0</v>
      </c>
      <c r="BD78" s="12"/>
      <c r="BE78" s="17"/>
      <c r="BF78" s="17"/>
      <c r="BG78" s="17"/>
      <c r="BH78" s="140" t="s">
        <v>231</v>
      </c>
      <c r="BI78" s="454"/>
      <c r="BJ78" s="431" t="s">
        <v>181</v>
      </c>
      <c r="BK78" s="140"/>
      <c r="BL78" s="141"/>
      <c r="BM78" s="145"/>
      <c r="BN78" s="339"/>
      <c r="BO78" s="140"/>
      <c r="BP78" s="141"/>
      <c r="BQ78" s="142"/>
      <c r="BR78" s="87"/>
      <c r="BS78" s="140"/>
      <c r="BT78" s="141"/>
      <c r="BU78" s="145"/>
      <c r="BV78" s="339"/>
      <c r="BW78" s="140"/>
      <c r="BX78" s="141"/>
      <c r="BY78" s="142"/>
      <c r="BZ78" s="145"/>
      <c r="CA78" s="17"/>
      <c r="CB78" s="17"/>
      <c r="CC78" s="17"/>
      <c r="CD78" s="140"/>
      <c r="CE78" s="344" t="s">
        <v>154</v>
      </c>
      <c r="CF78" s="140"/>
      <c r="CG78" s="141"/>
      <c r="CH78" s="145"/>
      <c r="CI78" s="17"/>
      <c r="CJ78" s="140"/>
      <c r="CK78" s="141"/>
      <c r="CL78" s="142"/>
      <c r="CM78" s="145"/>
      <c r="CN78" s="12"/>
      <c r="CO78" s="81"/>
      <c r="CP78" s="272"/>
    </row>
    <row r="79" spans="1:94" s="209" customFormat="1" x14ac:dyDescent="0.2">
      <c r="F79" s="185"/>
      <c r="G79" s="185"/>
      <c r="H79" s="185"/>
      <c r="I79" s="185"/>
      <c r="J79" s="185"/>
      <c r="K79" s="185"/>
      <c r="L79" s="186"/>
      <c r="M79" s="536"/>
      <c r="N79" s="329"/>
      <c r="O79" s="329"/>
      <c r="P79" s="329"/>
      <c r="Q79" s="46"/>
      <c r="R79" s="46"/>
      <c r="S79" s="46"/>
      <c r="T79" s="46"/>
      <c r="U79" s="188"/>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257"/>
      <c r="BD79" s="101"/>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01"/>
      <c r="CE79" s="60"/>
      <c r="CF79" s="60"/>
      <c r="CG79" s="60"/>
      <c r="CH79" s="60"/>
      <c r="CI79" s="60"/>
      <c r="CJ79" s="60"/>
      <c r="CK79" s="60"/>
      <c r="CL79" s="60"/>
      <c r="CM79" s="120"/>
      <c r="CN79" s="21"/>
      <c r="CO79" s="188"/>
      <c r="CP79" s="428"/>
    </row>
    <row r="80" spans="1:94" x14ac:dyDescent="0.2">
      <c r="Q80" s="43"/>
      <c r="R80" s="43"/>
      <c r="S80" s="43"/>
      <c r="T80" s="43"/>
      <c r="U80" s="191"/>
    </row>
    <row r="81" spans="7:93" x14ac:dyDescent="0.2">
      <c r="G81" s="194"/>
      <c r="H81" s="194"/>
      <c r="I81" s="194"/>
      <c r="J81" s="194"/>
      <c r="K81" s="194"/>
      <c r="L81" s="194"/>
      <c r="M81" s="538"/>
      <c r="N81" s="331"/>
      <c r="O81" s="331"/>
      <c r="P81" s="331"/>
      <c r="Q81" s="43"/>
      <c r="R81" s="43"/>
      <c r="S81" s="43"/>
      <c r="T81" s="43"/>
      <c r="U81" s="191"/>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row>
    <row r="82" spans="7:93" x14ac:dyDescent="0.2">
      <c r="G82" s="194"/>
      <c r="H82" s="194"/>
      <c r="I82" s="194"/>
      <c r="J82" s="194"/>
      <c r="K82" s="194"/>
      <c r="L82" s="194"/>
      <c r="M82" s="538"/>
      <c r="N82" s="331"/>
      <c r="O82" s="331"/>
      <c r="P82" s="331"/>
      <c r="Q82" s="43"/>
      <c r="R82" s="43"/>
      <c r="S82" s="43"/>
      <c r="T82" s="43"/>
      <c r="U82" s="191"/>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row>
    <row r="83" spans="7:93" x14ac:dyDescent="0.2">
      <c r="G83" s="194"/>
      <c r="H83" s="194"/>
      <c r="I83" s="194"/>
      <c r="J83" s="194"/>
      <c r="K83" s="194"/>
      <c r="L83" s="194"/>
      <c r="M83" s="538"/>
      <c r="N83" s="331"/>
      <c r="O83" s="331"/>
      <c r="P83" s="331"/>
      <c r="Q83" s="43"/>
      <c r="R83" s="43"/>
      <c r="S83" s="43"/>
      <c r="T83" s="43"/>
      <c r="U83" s="191"/>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row>
    <row r="84" spans="7:93" x14ac:dyDescent="0.2">
      <c r="G84" s="194"/>
      <c r="H84" s="194"/>
      <c r="I84" s="194"/>
      <c r="J84" s="194"/>
      <c r="K84" s="194"/>
      <c r="L84" s="194"/>
      <c r="M84" s="538"/>
      <c r="N84" s="331"/>
      <c r="O84" s="331"/>
      <c r="P84" s="331"/>
      <c r="Q84" s="43"/>
      <c r="R84" s="43"/>
      <c r="S84" s="43"/>
      <c r="T84" s="43"/>
      <c r="U84" s="191"/>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c r="CO84" s="194"/>
    </row>
    <row r="85" spans="7:93" x14ac:dyDescent="0.2">
      <c r="G85" s="194"/>
      <c r="H85" s="194"/>
      <c r="I85" s="194"/>
      <c r="J85" s="194"/>
      <c r="K85" s="194"/>
      <c r="L85" s="194"/>
      <c r="M85" s="538"/>
      <c r="N85" s="331"/>
      <c r="O85" s="331"/>
      <c r="P85" s="331"/>
      <c r="Q85" s="43"/>
      <c r="R85" s="43"/>
      <c r="S85" s="43"/>
      <c r="T85" s="43"/>
      <c r="U85" s="191"/>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194"/>
      <c r="CI85" s="194"/>
      <c r="CJ85" s="194"/>
      <c r="CK85" s="194"/>
      <c r="CL85" s="194"/>
      <c r="CM85" s="194"/>
      <c r="CN85" s="194"/>
      <c r="CO85" s="194"/>
    </row>
    <row r="86" spans="7:93" x14ac:dyDescent="0.2">
      <c r="G86" s="194"/>
      <c r="H86" s="194"/>
      <c r="I86" s="194"/>
      <c r="J86" s="194"/>
      <c r="K86" s="194"/>
      <c r="L86" s="194"/>
      <c r="M86" s="538"/>
      <c r="N86" s="331"/>
      <c r="O86" s="331"/>
      <c r="P86" s="331"/>
      <c r="Q86" s="43"/>
      <c r="R86" s="43"/>
      <c r="S86" s="43"/>
      <c r="T86" s="43"/>
      <c r="U86" s="191"/>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194"/>
      <c r="CI86" s="194"/>
      <c r="CJ86" s="194"/>
      <c r="CK86" s="194"/>
      <c r="CL86" s="194"/>
      <c r="CM86" s="194"/>
      <c r="CN86" s="194"/>
      <c r="CO86" s="194"/>
    </row>
    <row r="87" spans="7:93" x14ac:dyDescent="0.2">
      <c r="G87" s="194"/>
      <c r="H87" s="194"/>
      <c r="I87" s="194"/>
      <c r="J87" s="194"/>
      <c r="K87" s="194"/>
      <c r="L87" s="194"/>
      <c r="M87" s="538"/>
      <c r="N87" s="331"/>
      <c r="O87" s="331"/>
      <c r="P87" s="331"/>
      <c r="Q87" s="43"/>
      <c r="R87" s="43"/>
      <c r="S87" s="43"/>
      <c r="T87" s="43"/>
      <c r="U87" s="191"/>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row>
    <row r="88" spans="7:93" x14ac:dyDescent="0.2">
      <c r="G88" s="194"/>
      <c r="H88" s="194"/>
      <c r="I88" s="194"/>
      <c r="J88" s="194"/>
      <c r="K88" s="194"/>
      <c r="L88" s="194"/>
      <c r="M88" s="538"/>
      <c r="N88" s="331"/>
      <c r="O88" s="331"/>
      <c r="P88" s="331"/>
      <c r="Q88" s="43"/>
      <c r="R88" s="43"/>
      <c r="S88" s="43"/>
      <c r="T88" s="43"/>
      <c r="U88" s="191"/>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c r="CO88" s="194"/>
    </row>
    <row r="89" spans="7:93" x14ac:dyDescent="0.2">
      <c r="G89" s="194"/>
      <c r="H89" s="194"/>
      <c r="I89" s="194"/>
      <c r="J89" s="194"/>
      <c r="K89" s="194"/>
      <c r="L89" s="194"/>
      <c r="M89" s="538"/>
      <c r="N89" s="331"/>
      <c r="O89" s="331"/>
      <c r="P89" s="331"/>
      <c r="Q89" s="43"/>
      <c r="R89" s="43"/>
      <c r="S89" s="43"/>
      <c r="T89" s="43"/>
      <c r="U89" s="191"/>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194"/>
    </row>
    <row r="90" spans="7:93" x14ac:dyDescent="0.2">
      <c r="G90" s="194"/>
      <c r="H90" s="194"/>
      <c r="I90" s="194"/>
      <c r="J90" s="194"/>
      <c r="K90" s="194"/>
      <c r="L90" s="194"/>
      <c r="M90" s="538"/>
      <c r="N90" s="331"/>
      <c r="O90" s="331"/>
      <c r="P90" s="331"/>
      <c r="Q90" s="43"/>
      <c r="R90" s="43"/>
      <c r="S90" s="43"/>
      <c r="T90" s="43"/>
      <c r="U90" s="191"/>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row>
    <row r="91" spans="7:93" x14ac:dyDescent="0.2">
      <c r="G91" s="194"/>
      <c r="H91" s="194"/>
      <c r="I91" s="194"/>
      <c r="J91" s="194"/>
      <c r="K91" s="194"/>
      <c r="L91" s="194"/>
      <c r="M91" s="538"/>
      <c r="N91" s="331"/>
      <c r="O91" s="331"/>
      <c r="P91" s="331"/>
      <c r="Q91" s="43"/>
      <c r="R91" s="43"/>
      <c r="S91" s="43"/>
      <c r="T91" s="43"/>
      <c r="U91" s="191"/>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row>
    <row r="92" spans="7:93" x14ac:dyDescent="0.2">
      <c r="G92" s="194"/>
      <c r="H92" s="194"/>
      <c r="I92" s="194"/>
      <c r="J92" s="194"/>
      <c r="K92" s="194"/>
      <c r="L92" s="194"/>
      <c r="M92" s="538"/>
      <c r="N92" s="331"/>
      <c r="O92" s="331"/>
      <c r="P92" s="331"/>
      <c r="Q92" s="43"/>
      <c r="R92" s="43"/>
      <c r="S92" s="43"/>
      <c r="T92" s="43"/>
      <c r="U92" s="191"/>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row>
    <row r="93" spans="7:93" x14ac:dyDescent="0.2">
      <c r="G93" s="194"/>
      <c r="H93" s="194"/>
      <c r="I93" s="194"/>
      <c r="J93" s="194"/>
      <c r="K93" s="194"/>
      <c r="L93" s="194"/>
      <c r="M93" s="538"/>
      <c r="N93" s="331"/>
      <c r="O93" s="331"/>
      <c r="P93" s="331"/>
      <c r="Q93" s="43"/>
      <c r="R93" s="43"/>
      <c r="S93" s="43"/>
      <c r="T93" s="43"/>
      <c r="U93" s="191"/>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row>
    <row r="94" spans="7:93" x14ac:dyDescent="0.2">
      <c r="G94" s="194"/>
      <c r="H94" s="194"/>
      <c r="I94" s="194"/>
      <c r="J94" s="194"/>
      <c r="K94" s="194"/>
      <c r="L94" s="194"/>
      <c r="M94" s="538"/>
      <c r="N94" s="331"/>
      <c r="O94" s="331"/>
      <c r="P94" s="331"/>
      <c r="Q94" s="43"/>
      <c r="R94" s="43"/>
      <c r="S94" s="43"/>
      <c r="T94" s="43"/>
      <c r="U94" s="191"/>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row>
    <row r="95" spans="7:93" x14ac:dyDescent="0.2">
      <c r="G95" s="194"/>
      <c r="H95" s="194"/>
      <c r="I95" s="194"/>
      <c r="J95" s="194"/>
      <c r="K95" s="194"/>
      <c r="L95" s="194"/>
      <c r="M95" s="538"/>
      <c r="N95" s="331"/>
      <c r="O95" s="331"/>
      <c r="P95" s="331"/>
      <c r="Q95" s="43"/>
      <c r="R95" s="43"/>
      <c r="S95" s="43"/>
      <c r="T95" s="43"/>
      <c r="U95" s="191"/>
      <c r="AY95" s="189" t="s">
        <v>184</v>
      </c>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row>
    <row r="96" spans="7:93" x14ac:dyDescent="0.2">
      <c r="G96" s="194"/>
      <c r="H96" s="194"/>
      <c r="I96" s="194"/>
      <c r="J96" s="194"/>
      <c r="K96" s="194"/>
      <c r="L96" s="194"/>
      <c r="M96" s="538"/>
      <c r="N96" s="331"/>
      <c r="O96" s="331"/>
      <c r="P96" s="331"/>
      <c r="Q96" s="43"/>
      <c r="R96" s="43"/>
      <c r="S96" s="43"/>
      <c r="T96" s="43"/>
      <c r="U96" s="191"/>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row>
    <row r="97" spans="7:93" x14ac:dyDescent="0.2">
      <c r="G97" s="194"/>
      <c r="H97" s="194"/>
      <c r="I97" s="194"/>
      <c r="J97" s="194"/>
      <c r="K97" s="194"/>
      <c r="L97" s="194"/>
      <c r="M97" s="538"/>
      <c r="N97" s="331"/>
      <c r="O97" s="331"/>
      <c r="P97" s="331"/>
      <c r="Q97" s="43"/>
      <c r="R97" s="43"/>
      <c r="S97" s="43"/>
      <c r="T97" s="43"/>
      <c r="U97" s="191"/>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row>
    <row r="98" spans="7:93" x14ac:dyDescent="0.2">
      <c r="G98" s="194"/>
      <c r="H98" s="194"/>
      <c r="I98" s="194"/>
      <c r="J98" s="194"/>
      <c r="K98" s="194"/>
      <c r="L98" s="194"/>
      <c r="M98" s="538"/>
      <c r="N98" s="331"/>
      <c r="O98" s="331"/>
      <c r="P98" s="331"/>
      <c r="Q98" s="43"/>
      <c r="R98" s="43"/>
      <c r="S98" s="43"/>
      <c r="T98" s="43"/>
      <c r="U98" s="191"/>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row>
    <row r="99" spans="7:93" x14ac:dyDescent="0.2">
      <c r="G99" s="194"/>
      <c r="H99" s="194"/>
      <c r="I99" s="194"/>
      <c r="J99" s="194"/>
      <c r="K99" s="194"/>
      <c r="L99" s="194"/>
      <c r="M99" s="538"/>
      <c r="N99" s="331"/>
      <c r="O99" s="331"/>
      <c r="P99" s="331"/>
      <c r="Q99" s="43"/>
      <c r="R99" s="43"/>
      <c r="S99" s="43"/>
      <c r="T99" s="43"/>
      <c r="U99" s="191"/>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row>
    <row r="100" spans="7:93" x14ac:dyDescent="0.2">
      <c r="G100" s="194"/>
      <c r="H100" s="194"/>
      <c r="I100" s="194"/>
      <c r="J100" s="194"/>
      <c r="K100" s="194"/>
      <c r="L100" s="194"/>
      <c r="M100" s="538"/>
      <c r="N100" s="331"/>
      <c r="O100" s="331"/>
      <c r="P100" s="331"/>
      <c r="Q100" s="43"/>
      <c r="R100" s="43"/>
      <c r="S100" s="43"/>
      <c r="T100" s="43"/>
      <c r="U100" s="191"/>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row>
    <row r="101" spans="7:93" x14ac:dyDescent="0.2">
      <c r="G101" s="194"/>
      <c r="H101" s="194"/>
      <c r="I101" s="194"/>
      <c r="J101" s="194"/>
      <c r="K101" s="194"/>
      <c r="L101" s="194"/>
      <c r="M101" s="538"/>
      <c r="N101" s="331"/>
      <c r="O101" s="331"/>
      <c r="P101" s="331"/>
      <c r="Q101" s="43"/>
      <c r="R101" s="43"/>
      <c r="S101" s="43"/>
      <c r="T101" s="43"/>
      <c r="U101" s="191"/>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row>
    <row r="102" spans="7:93" x14ac:dyDescent="0.2">
      <c r="G102" s="194"/>
      <c r="H102" s="194"/>
      <c r="I102" s="194"/>
      <c r="J102" s="194"/>
      <c r="K102" s="194"/>
      <c r="L102" s="194"/>
      <c r="M102" s="538"/>
      <c r="N102" s="331"/>
      <c r="O102" s="331"/>
      <c r="P102" s="331"/>
      <c r="Q102" s="43"/>
      <c r="R102" s="43"/>
      <c r="S102" s="43"/>
      <c r="T102" s="43"/>
      <c r="U102" s="191"/>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c r="CO102" s="194"/>
    </row>
    <row r="103" spans="7:93" x14ac:dyDescent="0.2">
      <c r="G103" s="194"/>
      <c r="H103" s="194"/>
      <c r="I103" s="194"/>
      <c r="J103" s="194"/>
      <c r="K103" s="194"/>
      <c r="L103" s="194"/>
      <c r="M103" s="538"/>
      <c r="N103" s="331"/>
      <c r="O103" s="331"/>
      <c r="P103" s="331"/>
      <c r="Q103" s="43"/>
      <c r="R103" s="43"/>
      <c r="S103" s="43"/>
      <c r="T103" s="43"/>
      <c r="U103" s="191"/>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row>
    <row r="104" spans="7:93" x14ac:dyDescent="0.2">
      <c r="G104" s="194"/>
      <c r="H104" s="194"/>
      <c r="I104" s="194"/>
      <c r="J104" s="194"/>
      <c r="K104" s="194"/>
      <c r="L104" s="194"/>
      <c r="M104" s="538"/>
      <c r="N104" s="331"/>
      <c r="O104" s="331"/>
      <c r="P104" s="331"/>
      <c r="Q104" s="43"/>
      <c r="R104" s="45"/>
      <c r="S104" s="45"/>
      <c r="T104" s="45"/>
      <c r="U104" s="191"/>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c r="CO104" s="194"/>
    </row>
    <row r="105" spans="7:93" x14ac:dyDescent="0.2">
      <c r="G105" s="194"/>
      <c r="H105" s="194"/>
      <c r="I105" s="194"/>
      <c r="J105" s="194"/>
      <c r="K105" s="194"/>
      <c r="L105" s="194"/>
      <c r="M105" s="538"/>
      <c r="N105" s="331"/>
      <c r="O105" s="331"/>
      <c r="P105" s="331"/>
      <c r="Q105" s="43"/>
      <c r="R105" s="43"/>
      <c r="S105" s="43"/>
      <c r="T105" s="43"/>
      <c r="U105" s="191"/>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row>
    <row r="106" spans="7:93" x14ac:dyDescent="0.2">
      <c r="G106" s="194"/>
      <c r="H106" s="194"/>
      <c r="I106" s="194"/>
      <c r="J106" s="194"/>
      <c r="K106" s="194"/>
      <c r="L106" s="194"/>
      <c r="M106" s="538"/>
      <c r="N106" s="331"/>
      <c r="O106" s="331"/>
      <c r="P106" s="331"/>
      <c r="Q106" s="43"/>
      <c r="R106" s="43"/>
      <c r="S106" s="43"/>
      <c r="T106" s="43"/>
      <c r="U106" s="191"/>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row>
    <row r="107" spans="7:93" x14ac:dyDescent="0.2">
      <c r="G107" s="194"/>
      <c r="H107" s="194"/>
      <c r="I107" s="194"/>
      <c r="J107" s="194"/>
      <c r="K107" s="194"/>
      <c r="L107" s="194"/>
      <c r="M107" s="538"/>
      <c r="N107" s="331"/>
      <c r="O107" s="331"/>
      <c r="P107" s="331"/>
      <c r="Q107" s="43"/>
      <c r="R107" s="43"/>
      <c r="S107" s="43"/>
      <c r="T107" s="43"/>
      <c r="U107" s="191"/>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row>
    <row r="108" spans="7:93" x14ac:dyDescent="0.2">
      <c r="G108" s="194"/>
      <c r="H108" s="194"/>
      <c r="I108" s="194"/>
      <c r="J108" s="194"/>
      <c r="K108" s="194"/>
      <c r="L108" s="194"/>
      <c r="M108" s="538"/>
      <c r="N108" s="331"/>
      <c r="O108" s="331"/>
      <c r="P108" s="331"/>
      <c r="Q108" s="43"/>
      <c r="R108" s="43"/>
      <c r="S108" s="43"/>
      <c r="T108" s="43"/>
      <c r="U108" s="191"/>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row>
    <row r="109" spans="7:93" x14ac:dyDescent="0.2">
      <c r="G109" s="194"/>
      <c r="H109" s="194"/>
      <c r="I109" s="194"/>
      <c r="J109" s="194"/>
      <c r="K109" s="194"/>
      <c r="L109" s="194"/>
      <c r="M109" s="538"/>
      <c r="N109" s="331"/>
      <c r="O109" s="331"/>
      <c r="P109" s="331"/>
      <c r="Q109" s="43"/>
      <c r="R109" s="44"/>
      <c r="S109" s="44"/>
      <c r="T109" s="44"/>
      <c r="U109" s="191"/>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row>
    <row r="110" spans="7:93" x14ac:dyDescent="0.2">
      <c r="G110" s="194"/>
      <c r="H110" s="194"/>
      <c r="I110" s="194"/>
      <c r="J110" s="194"/>
      <c r="K110" s="194"/>
      <c r="L110" s="194"/>
      <c r="M110" s="538"/>
      <c r="N110" s="331"/>
      <c r="O110" s="331"/>
      <c r="P110" s="331"/>
      <c r="Q110" s="187"/>
      <c r="R110" s="187"/>
      <c r="S110" s="187"/>
      <c r="T110" s="187"/>
      <c r="U110" s="191"/>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row>
    <row r="111" spans="7:93" x14ac:dyDescent="0.2">
      <c r="G111" s="194"/>
      <c r="H111" s="194"/>
      <c r="I111" s="194"/>
      <c r="J111" s="194"/>
      <c r="K111" s="194"/>
      <c r="L111" s="194"/>
      <c r="M111" s="538"/>
      <c r="N111" s="331"/>
      <c r="O111" s="331"/>
      <c r="P111" s="331"/>
      <c r="Q111" s="187"/>
      <c r="R111" s="187"/>
      <c r="S111" s="187"/>
      <c r="T111" s="187"/>
      <c r="U111" s="191"/>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row>
    <row r="112" spans="7:93" x14ac:dyDescent="0.2">
      <c r="G112" s="194"/>
      <c r="H112" s="194"/>
      <c r="I112" s="194"/>
      <c r="J112" s="194"/>
      <c r="K112" s="194"/>
      <c r="L112" s="194"/>
      <c r="M112" s="538"/>
      <c r="N112" s="331"/>
      <c r="O112" s="331"/>
      <c r="P112" s="331"/>
      <c r="Q112" s="187"/>
      <c r="R112" s="187"/>
      <c r="S112" s="187"/>
      <c r="T112" s="187"/>
      <c r="U112" s="191"/>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row>
    <row r="113" spans="7:93" x14ac:dyDescent="0.2">
      <c r="G113" s="194"/>
      <c r="H113" s="194"/>
      <c r="I113" s="194"/>
      <c r="J113" s="194"/>
      <c r="K113" s="194"/>
      <c r="L113" s="194"/>
      <c r="M113" s="538"/>
      <c r="N113" s="331"/>
      <c r="O113" s="331"/>
      <c r="P113" s="331"/>
      <c r="Q113" s="187"/>
      <c r="R113" s="191"/>
      <c r="S113" s="191"/>
      <c r="T113" s="191"/>
      <c r="U113" s="191"/>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194"/>
    </row>
    <row r="114" spans="7:93" x14ac:dyDescent="0.2">
      <c r="G114" s="194"/>
      <c r="H114" s="194"/>
      <c r="I114" s="194"/>
      <c r="J114" s="194"/>
      <c r="K114" s="194"/>
      <c r="L114" s="194"/>
      <c r="M114" s="538"/>
      <c r="N114" s="331"/>
      <c r="O114" s="331"/>
      <c r="P114" s="331"/>
      <c r="Q114" s="187"/>
      <c r="R114" s="191"/>
      <c r="S114" s="191"/>
      <c r="T114" s="191"/>
      <c r="U114" s="191"/>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c r="CH114" s="194"/>
      <c r="CI114" s="194"/>
      <c r="CJ114" s="194"/>
      <c r="CK114" s="194"/>
      <c r="CL114" s="194"/>
      <c r="CM114" s="194"/>
      <c r="CN114" s="194"/>
      <c r="CO114" s="194"/>
    </row>
    <row r="115" spans="7:93" x14ac:dyDescent="0.2">
      <c r="G115" s="194"/>
      <c r="H115" s="194"/>
      <c r="I115" s="194"/>
      <c r="J115" s="194"/>
      <c r="K115" s="194"/>
      <c r="L115" s="194"/>
      <c r="M115" s="538"/>
      <c r="N115" s="331"/>
      <c r="O115" s="331"/>
      <c r="P115" s="331"/>
      <c r="Q115" s="187"/>
      <c r="R115" s="191"/>
      <c r="S115" s="191"/>
      <c r="T115" s="191"/>
      <c r="U115" s="191"/>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194"/>
      <c r="CB115" s="194"/>
      <c r="CC115" s="194"/>
      <c r="CD115" s="194"/>
      <c r="CE115" s="194"/>
      <c r="CF115" s="194"/>
      <c r="CG115" s="194"/>
      <c r="CH115" s="194"/>
      <c r="CI115" s="194"/>
      <c r="CJ115" s="194"/>
      <c r="CK115" s="194"/>
      <c r="CL115" s="194"/>
      <c r="CM115" s="194"/>
      <c r="CN115" s="194"/>
      <c r="CO115" s="194"/>
    </row>
    <row r="116" spans="7:93" x14ac:dyDescent="0.2">
      <c r="G116" s="194"/>
      <c r="H116" s="194"/>
      <c r="I116" s="194"/>
      <c r="J116" s="194"/>
      <c r="K116" s="194"/>
      <c r="L116" s="194"/>
      <c r="M116" s="538"/>
      <c r="N116" s="331"/>
      <c r="O116" s="331"/>
      <c r="P116" s="331"/>
      <c r="Q116" s="187"/>
      <c r="R116" s="191"/>
      <c r="S116" s="191"/>
      <c r="T116" s="191"/>
      <c r="U116" s="191"/>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row>
    <row r="117" spans="7:93" x14ac:dyDescent="0.2">
      <c r="G117" s="194"/>
      <c r="H117" s="194"/>
      <c r="I117" s="194"/>
      <c r="J117" s="194"/>
      <c r="K117" s="194"/>
      <c r="L117" s="194"/>
      <c r="M117" s="538"/>
      <c r="N117" s="331"/>
      <c r="O117" s="331"/>
      <c r="P117" s="331"/>
      <c r="Q117" s="187"/>
      <c r="R117" s="191"/>
      <c r="S117" s="191"/>
      <c r="T117" s="191"/>
      <c r="U117" s="191"/>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c r="CO117" s="194"/>
    </row>
    <row r="118" spans="7:93" x14ac:dyDescent="0.2">
      <c r="G118" s="194"/>
      <c r="H118" s="194"/>
      <c r="I118" s="194"/>
      <c r="J118" s="194"/>
      <c r="K118" s="194"/>
      <c r="L118" s="194"/>
      <c r="M118" s="538"/>
      <c r="N118" s="331"/>
      <c r="O118" s="331"/>
      <c r="P118" s="331"/>
      <c r="Q118" s="187"/>
      <c r="R118" s="191"/>
      <c r="S118" s="191"/>
      <c r="T118" s="191"/>
      <c r="U118" s="191"/>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row>
    <row r="119" spans="7:93" x14ac:dyDescent="0.2">
      <c r="G119" s="194"/>
      <c r="H119" s="194"/>
      <c r="I119" s="194"/>
      <c r="J119" s="194"/>
      <c r="K119" s="194"/>
      <c r="L119" s="194"/>
      <c r="M119" s="538"/>
      <c r="N119" s="331"/>
      <c r="O119" s="331"/>
      <c r="P119" s="331"/>
      <c r="Q119" s="187"/>
      <c r="R119" s="191"/>
      <c r="S119" s="191"/>
      <c r="T119" s="191"/>
      <c r="U119" s="191"/>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row>
    <row r="120" spans="7:93" x14ac:dyDescent="0.2">
      <c r="G120" s="194"/>
      <c r="H120" s="194"/>
      <c r="I120" s="194"/>
      <c r="J120" s="194"/>
      <c r="K120" s="194"/>
      <c r="L120" s="194"/>
      <c r="M120" s="538"/>
      <c r="N120" s="331"/>
      <c r="O120" s="331"/>
      <c r="P120" s="331"/>
      <c r="Q120" s="187"/>
      <c r="R120" s="191"/>
      <c r="S120" s="191"/>
      <c r="T120" s="191"/>
      <c r="U120" s="191"/>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row>
    <row r="121" spans="7:93" x14ac:dyDescent="0.2">
      <c r="G121" s="194"/>
      <c r="H121" s="194"/>
      <c r="I121" s="194"/>
      <c r="J121" s="194"/>
      <c r="K121" s="194"/>
      <c r="L121" s="194"/>
      <c r="M121" s="538"/>
      <c r="N121" s="331"/>
      <c r="O121" s="331"/>
      <c r="P121" s="331"/>
      <c r="Q121" s="187"/>
      <c r="R121" s="191"/>
      <c r="S121" s="191"/>
      <c r="T121" s="191"/>
      <c r="U121" s="191"/>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row>
    <row r="122" spans="7:93" x14ac:dyDescent="0.2">
      <c r="G122" s="194"/>
      <c r="H122" s="194"/>
      <c r="I122" s="194"/>
      <c r="J122" s="194"/>
      <c r="K122" s="194"/>
      <c r="L122" s="194"/>
      <c r="M122" s="538"/>
      <c r="N122" s="331"/>
      <c r="O122" s="331"/>
      <c r="P122" s="331"/>
      <c r="Q122" s="187"/>
      <c r="R122" s="191"/>
      <c r="S122" s="191"/>
      <c r="T122" s="191"/>
      <c r="U122" s="191"/>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c r="CA122" s="194"/>
      <c r="CB122" s="194"/>
      <c r="CC122" s="194"/>
      <c r="CD122" s="194"/>
      <c r="CE122" s="194"/>
      <c r="CF122" s="194"/>
      <c r="CG122" s="194"/>
      <c r="CH122" s="194"/>
      <c r="CI122" s="194"/>
      <c r="CJ122" s="194"/>
      <c r="CK122" s="194"/>
      <c r="CL122" s="194"/>
      <c r="CM122" s="194"/>
      <c r="CN122" s="194"/>
      <c r="CO122" s="194"/>
    </row>
    <row r="123" spans="7:93" x14ac:dyDescent="0.2">
      <c r="G123" s="194"/>
      <c r="H123" s="194"/>
      <c r="I123" s="194"/>
      <c r="J123" s="194"/>
      <c r="K123" s="194"/>
      <c r="L123" s="194"/>
      <c r="M123" s="538"/>
      <c r="N123" s="331"/>
      <c r="O123" s="331"/>
      <c r="P123" s="331"/>
      <c r="Q123" s="187"/>
      <c r="R123" s="191"/>
      <c r="S123" s="191"/>
      <c r="T123" s="191"/>
      <c r="U123" s="191"/>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194"/>
    </row>
    <row r="124" spans="7:93" x14ac:dyDescent="0.2">
      <c r="G124" s="194"/>
      <c r="H124" s="194"/>
      <c r="I124" s="194"/>
      <c r="J124" s="194"/>
      <c r="K124" s="194"/>
      <c r="L124" s="194"/>
      <c r="M124" s="538"/>
      <c r="N124" s="331"/>
      <c r="O124" s="331"/>
      <c r="P124" s="331"/>
      <c r="Q124" s="187"/>
      <c r="R124" s="191"/>
      <c r="S124" s="191"/>
      <c r="T124" s="191"/>
      <c r="U124" s="191"/>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c r="CH124" s="194"/>
      <c r="CI124" s="194"/>
      <c r="CJ124" s="194"/>
      <c r="CK124" s="194"/>
      <c r="CL124" s="194"/>
      <c r="CM124" s="194"/>
      <c r="CN124" s="194"/>
      <c r="CO124" s="194"/>
    </row>
    <row r="125" spans="7:93" x14ac:dyDescent="0.2">
      <c r="G125" s="194"/>
      <c r="H125" s="194"/>
      <c r="I125" s="194"/>
      <c r="J125" s="194"/>
      <c r="K125" s="194"/>
      <c r="L125" s="194"/>
      <c r="M125" s="538"/>
      <c r="N125" s="331"/>
      <c r="O125" s="331"/>
      <c r="P125" s="331"/>
      <c r="Q125" s="187"/>
      <c r="R125" s="191"/>
      <c r="S125" s="191"/>
      <c r="T125" s="191"/>
      <c r="U125" s="191"/>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c r="CH125" s="194"/>
      <c r="CI125" s="194"/>
      <c r="CJ125" s="194"/>
      <c r="CK125" s="194"/>
      <c r="CL125" s="194"/>
      <c r="CM125" s="194"/>
      <c r="CN125" s="194"/>
      <c r="CO125" s="194"/>
    </row>
    <row r="126" spans="7:93" x14ac:dyDescent="0.2">
      <c r="G126" s="194"/>
      <c r="H126" s="194"/>
      <c r="I126" s="194"/>
      <c r="J126" s="194"/>
      <c r="K126" s="194"/>
      <c r="L126" s="194"/>
      <c r="M126" s="538"/>
      <c r="N126" s="331"/>
      <c r="O126" s="331"/>
      <c r="P126" s="331"/>
      <c r="Q126" s="187"/>
      <c r="R126" s="191"/>
      <c r="S126" s="191"/>
      <c r="T126" s="191"/>
      <c r="U126" s="191"/>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c r="CH126" s="194"/>
      <c r="CI126" s="194"/>
      <c r="CJ126" s="194"/>
      <c r="CK126" s="194"/>
      <c r="CL126" s="194"/>
      <c r="CM126" s="194"/>
      <c r="CN126" s="194"/>
      <c r="CO126" s="194"/>
    </row>
    <row r="127" spans="7:93" x14ac:dyDescent="0.2">
      <c r="G127" s="194"/>
      <c r="H127" s="194"/>
      <c r="I127" s="194"/>
      <c r="J127" s="194"/>
      <c r="K127" s="194"/>
      <c r="L127" s="194"/>
      <c r="M127" s="538"/>
      <c r="N127" s="331"/>
      <c r="O127" s="331"/>
      <c r="P127" s="331"/>
      <c r="Q127" s="187"/>
      <c r="R127" s="187"/>
      <c r="S127" s="187"/>
      <c r="T127" s="187"/>
      <c r="U127" s="191"/>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row>
    <row r="128" spans="7:93" x14ac:dyDescent="0.2">
      <c r="G128" s="194"/>
      <c r="H128" s="194"/>
      <c r="I128" s="194"/>
      <c r="J128" s="194"/>
      <c r="K128" s="194"/>
      <c r="L128" s="194"/>
      <c r="M128" s="538"/>
      <c r="N128" s="331"/>
      <c r="O128" s="331"/>
      <c r="P128" s="331"/>
      <c r="Q128" s="187"/>
      <c r="R128" s="187"/>
      <c r="S128" s="187"/>
      <c r="T128" s="187"/>
      <c r="U128" s="191"/>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4"/>
      <c r="CM128" s="194"/>
      <c r="CN128" s="194"/>
      <c r="CO128" s="194"/>
    </row>
    <row r="129" spans="7:93" ht="14.25" x14ac:dyDescent="0.2">
      <c r="G129" s="194"/>
      <c r="H129" s="194"/>
      <c r="I129" s="194"/>
      <c r="J129" s="194"/>
      <c r="K129" s="194"/>
      <c r="L129" s="194"/>
      <c r="M129" s="538"/>
      <c r="N129" s="331"/>
      <c r="O129" s="331"/>
      <c r="P129" s="331"/>
      <c r="Q129" s="192"/>
      <c r="R129" s="192"/>
      <c r="S129" s="192"/>
      <c r="T129" s="192"/>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row>
    <row r="130" spans="7:93" ht="14.25" x14ac:dyDescent="0.2">
      <c r="G130" s="194"/>
      <c r="H130" s="194"/>
      <c r="I130" s="194"/>
      <c r="J130" s="194"/>
      <c r="K130" s="194"/>
      <c r="L130" s="194"/>
      <c r="M130" s="538"/>
      <c r="N130" s="331"/>
      <c r="O130" s="331"/>
      <c r="P130" s="331"/>
      <c r="Q130" s="192"/>
      <c r="R130" s="192"/>
      <c r="S130" s="192"/>
      <c r="T130" s="192"/>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row>
    <row r="131" spans="7:93" ht="14.25" x14ac:dyDescent="0.2">
      <c r="G131" s="194"/>
      <c r="H131" s="194"/>
      <c r="I131" s="194"/>
      <c r="J131" s="194"/>
      <c r="K131" s="194"/>
      <c r="L131" s="194"/>
      <c r="M131" s="538"/>
      <c r="N131" s="331"/>
      <c r="O131" s="331"/>
      <c r="P131" s="331"/>
      <c r="Q131" s="192"/>
      <c r="R131" s="192"/>
      <c r="S131" s="192"/>
      <c r="T131" s="192"/>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row>
    <row r="132" spans="7:93" ht="14.25" x14ac:dyDescent="0.2">
      <c r="G132" s="194"/>
      <c r="H132" s="194"/>
      <c r="I132" s="194"/>
      <c r="J132" s="194"/>
      <c r="K132" s="194"/>
      <c r="L132" s="194"/>
      <c r="M132" s="538"/>
      <c r="N132" s="331"/>
      <c r="O132" s="331"/>
      <c r="P132" s="331"/>
      <c r="Q132" s="192"/>
      <c r="R132" s="192"/>
      <c r="S132" s="192"/>
      <c r="T132" s="192"/>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row>
    <row r="133" spans="7:93" ht="14.25" x14ac:dyDescent="0.2">
      <c r="G133" s="194"/>
      <c r="H133" s="194"/>
      <c r="I133" s="194"/>
      <c r="J133" s="194"/>
      <c r="K133" s="194"/>
      <c r="L133" s="194"/>
      <c r="M133" s="538"/>
      <c r="N133" s="331"/>
      <c r="O133" s="331"/>
      <c r="P133" s="331"/>
      <c r="Q133" s="192"/>
      <c r="R133" s="192"/>
      <c r="S133" s="192"/>
      <c r="T133" s="192"/>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c r="CM133" s="194"/>
      <c r="CN133" s="194"/>
      <c r="CO133" s="194"/>
    </row>
    <row r="1048576" spans="27:27" x14ac:dyDescent="0.2">
      <c r="AA1048576" s="304"/>
    </row>
  </sheetData>
  <sortState ref="F17:GQ20">
    <sortCondition descending="1" ref="R17:R20"/>
  </sortState>
  <dataConsolidate/>
  <mergeCells count="64">
    <mergeCell ref="BW3:BY3"/>
    <mergeCell ref="AF3:AG3"/>
    <mergeCell ref="AR3:AS3"/>
    <mergeCell ref="B4:B57"/>
    <mergeCell ref="B58:D78"/>
    <mergeCell ref="C29:C50"/>
    <mergeCell ref="E21:E22"/>
    <mergeCell ref="E23:E28"/>
    <mergeCell ref="D10:D28"/>
    <mergeCell ref="D36:D50"/>
    <mergeCell ref="AB3:AC3"/>
    <mergeCell ref="D4:E9"/>
    <mergeCell ref="E11:E15"/>
    <mergeCell ref="Z3:AA3"/>
    <mergeCell ref="AJ3:AK3"/>
    <mergeCell ref="AH3:AI3"/>
    <mergeCell ref="BE1:CM1"/>
    <mergeCell ref="CE2:CL2"/>
    <mergeCell ref="F2:F3"/>
    <mergeCell ref="G2:G3"/>
    <mergeCell ref="B1:BB1"/>
    <mergeCell ref="B2:D3"/>
    <mergeCell ref="V2:BB2"/>
    <mergeCell ref="H2:H3"/>
    <mergeCell ref="R2:R3"/>
    <mergeCell ref="CJ3:CL3"/>
    <mergeCell ref="CF3:CH3"/>
    <mergeCell ref="BR2:BY2"/>
    <mergeCell ref="BS3:BU3"/>
    <mergeCell ref="BJ2:BQ2"/>
    <mergeCell ref="BK3:BM3"/>
    <mergeCell ref="X3:Y3"/>
    <mergeCell ref="J2:P2"/>
    <mergeCell ref="I2:I3"/>
    <mergeCell ref="V3:W3"/>
    <mergeCell ref="C4:C28"/>
    <mergeCell ref="BO3:BQ3"/>
    <mergeCell ref="S2:S3"/>
    <mergeCell ref="T2:T3"/>
    <mergeCell ref="AD3:AE3"/>
    <mergeCell ref="AL3:AM3"/>
    <mergeCell ref="AN3:AO3"/>
    <mergeCell ref="AP3:AQ3"/>
    <mergeCell ref="AT3:AU3"/>
    <mergeCell ref="AX3:AY3"/>
    <mergeCell ref="AZ3:BA3"/>
    <mergeCell ref="AV3:AW3"/>
    <mergeCell ref="BB3:BC3"/>
    <mergeCell ref="A4:A78"/>
    <mergeCell ref="D29:E35"/>
    <mergeCell ref="E36:E38"/>
    <mergeCell ref="E39:E41"/>
    <mergeCell ref="E42:E44"/>
    <mergeCell ref="E45:E46"/>
    <mergeCell ref="E47:E48"/>
    <mergeCell ref="E49:E50"/>
    <mergeCell ref="D51:E51"/>
    <mergeCell ref="C52:E57"/>
    <mergeCell ref="E58:E63"/>
    <mergeCell ref="E69:E71"/>
    <mergeCell ref="E67:E68"/>
    <mergeCell ref="E64:E66"/>
    <mergeCell ref="E72:E78"/>
    <mergeCell ref="E17:E20"/>
  </mergeCells>
  <hyperlinks>
    <hyperlink ref="G18" r:id="rId1"/>
    <hyperlink ref="G59" r:id="rId2"/>
    <hyperlink ref="G58" r:id="rId3"/>
    <hyperlink ref="G69" r:id="rId4"/>
    <hyperlink ref="G62" r:id="rId5"/>
    <hyperlink ref="CF17" r:id="rId6" display="http://mwrsf.unl.edu/reportresult.php?reportId=288&amp;search-textbox=short radiu"/>
    <hyperlink ref="BV60" r:id="rId7"/>
    <hyperlink ref="BV62" r:id="rId8" display="http://dotapp7.dot.state.mn.us/edms/download?docId=1760786"/>
    <hyperlink ref="BV58" r:id="rId9"/>
    <hyperlink ref="G39" r:id="rId10"/>
    <hyperlink ref="CI39" r:id="rId11" location="1"/>
    <hyperlink ref="CJ39" r:id="rId12"/>
    <hyperlink ref="CK39" r:id="rId13"/>
    <hyperlink ref="CF40" r:id="rId14" display="TRP-03-165-07"/>
    <hyperlink ref="CF50" r:id="rId15" display="http://mwrsf.unl.edu/reportresult.php?reportId=288&amp;search-textbox=short radiu"/>
    <hyperlink ref="CI45" r:id="rId16" location="1"/>
    <hyperlink ref="CF40" r:id="rId17"/>
    <hyperlink ref="CI40" r:id="rId18" location="1"/>
    <hyperlink ref="CJ40" r:id="rId19"/>
    <hyperlink ref="CK40" r:id="rId20"/>
    <hyperlink ref="CF39" r:id="rId21"/>
    <hyperlink ref="BV39" r:id="rId22"/>
    <hyperlink ref="BV45" r:id="rId23"/>
    <hyperlink ref="BV40" r:id="rId24"/>
    <hyperlink ref="G55" r:id="rId25"/>
    <hyperlink ref="G56" r:id="rId26"/>
    <hyperlink ref="G53" r:id="rId27"/>
    <hyperlink ref="G52" r:id="rId28"/>
    <hyperlink ref="CF19" r:id="rId29" display="http://mwrsf.unl.edu/reportresult.php?reportId=288&amp;search-textbox=short radiu"/>
    <hyperlink ref="G4" r:id="rId30"/>
    <hyperlink ref="G29" r:id="rId31"/>
    <hyperlink ref="CF29" r:id="rId32" display="TRP-03-165-07"/>
    <hyperlink ref="CI29" r:id="rId33" location="1"/>
    <hyperlink ref="BV29" r:id="rId34"/>
    <hyperlink ref="BV30" r:id="rId35"/>
    <hyperlink ref="CI34" r:id="rId36" location="1"/>
    <hyperlink ref="CI32" r:id="rId37" location="1"/>
    <hyperlink ref="CI37" r:id="rId38" location="1"/>
    <hyperlink ref="BV37" r:id="rId39"/>
    <hyperlink ref="BV36" r:id="rId40"/>
    <hyperlink ref="CI38" r:id="rId41" location="1"/>
    <hyperlink ref="CI42" r:id="rId42" location="1"/>
    <hyperlink ref="CI43" r:id="rId43" location="1"/>
    <hyperlink ref="CI44" r:id="rId44" location="1"/>
    <hyperlink ref="CI6" r:id="rId45" location="1"/>
    <hyperlink ref="CH6" r:id="rId46"/>
    <hyperlink ref="CG6" r:id="rId47"/>
    <hyperlink ref="CF6" r:id="rId48"/>
    <hyperlink ref="G8" r:id="rId49"/>
    <hyperlink ref="G57" r:id="rId50"/>
    <hyperlink ref="G11" r:id="rId51"/>
    <hyperlink ref="G13" r:id="rId52"/>
    <hyperlink ref="CF11" r:id="rId53"/>
    <hyperlink ref="CI11" r:id="rId54" location="1"/>
    <hyperlink ref="CF13" r:id="rId55"/>
    <hyperlink ref="G12" r:id="rId56"/>
    <hyperlink ref="CF12" r:id="rId57"/>
    <hyperlink ref="CI12" r:id="rId58" location="sd14b25"/>
    <hyperlink ref="G15" r:id="rId59"/>
    <hyperlink ref="G14" r:id="rId60"/>
    <hyperlink ref="CF14" r:id="rId61"/>
    <hyperlink ref="G23" r:id="rId62"/>
    <hyperlink ref="G76" r:id="rId63"/>
    <hyperlink ref="G72" r:id="rId64"/>
    <hyperlink ref="G73" r:id="rId65"/>
    <hyperlink ref="G74" r:id="rId66"/>
    <hyperlink ref="CI74" r:id="rId67" location="1"/>
    <hyperlink ref="BV74" r:id="rId68"/>
    <hyperlink ref="BV72" r:id="rId69"/>
    <hyperlink ref="BV73" r:id="rId70"/>
    <hyperlink ref="BV75" r:id="rId71"/>
    <hyperlink ref="G78" r:id="rId72"/>
    <hyperlink ref="G77" r:id="rId73"/>
    <hyperlink ref="G75" r:id="rId74"/>
    <hyperlink ref="G63" r:id="rId75"/>
    <hyperlink ref="G21" r:id="rId76"/>
    <hyperlink ref="G22" r:id="rId77"/>
    <hyperlink ref="G48" r:id="rId78"/>
    <hyperlink ref="M29" r:id="rId79" display="B212"/>
    <hyperlink ref="M30" r:id="rId80" display="B240"/>
    <hyperlink ref="M31" r:id="rId81" display="B243"/>
    <hyperlink ref="M32" r:id="rId82" display="B230"/>
    <hyperlink ref="M37" r:id="rId83" display="B211"/>
    <hyperlink ref="I6" r:id="rId84"/>
    <hyperlink ref="I5" r:id="rId85"/>
    <hyperlink ref="I9" r:id="rId86"/>
    <hyperlink ref="I29" r:id="rId87"/>
    <hyperlink ref="I10" r:id="rId88"/>
    <hyperlink ref="I16" r:id="rId89"/>
    <hyperlink ref="I20" r:id="rId90"/>
    <hyperlink ref="I24" r:id="rId91"/>
    <hyperlink ref="I25" r:id="rId92"/>
    <hyperlink ref="I26" r:id="rId93"/>
    <hyperlink ref="I30" r:id="rId94"/>
    <hyperlink ref="I31" r:id="rId95"/>
    <hyperlink ref="I32" r:id="rId96"/>
    <hyperlink ref="I34" r:id="rId97"/>
    <hyperlink ref="I35" r:id="rId98"/>
    <hyperlink ref="I37" r:id="rId99"/>
    <hyperlink ref="I36" r:id="rId100"/>
    <hyperlink ref="I38" r:id="rId101"/>
    <hyperlink ref="I40" r:id="rId102"/>
    <hyperlink ref="I41" r:id="rId103"/>
    <hyperlink ref="I42" r:id="rId104"/>
    <hyperlink ref="I43" r:id="rId105"/>
    <hyperlink ref="I44" r:id="rId106"/>
    <hyperlink ref="I45" r:id="rId107"/>
    <hyperlink ref="I60" r:id="rId108"/>
    <hyperlink ref="I64" r:id="rId109"/>
    <hyperlink ref="I65" r:id="rId110"/>
    <hyperlink ref="I66" r:id="rId111"/>
    <hyperlink ref="I67" r:id="rId112"/>
    <hyperlink ref="CI49" r:id="rId113" location="1"/>
    <hyperlink ref="I49" r:id="rId114"/>
    <hyperlink ref="M33" r:id="rId115" display="B230a"/>
    <hyperlink ref="G61" r:id="rId116"/>
    <hyperlink ref="G17" r:id="rId117"/>
    <hyperlink ref="G19" r:id="rId118"/>
    <hyperlink ref="G7" r:id="rId119"/>
    <hyperlink ref="I12" r:id="rId120"/>
    <hyperlink ref="I14" r:id="rId121"/>
    <hyperlink ref="I13" r:id="rId122"/>
    <hyperlink ref="I11" r:id="rId123"/>
    <hyperlink ref="I33" r:id="rId124"/>
    <hyperlink ref="I39" r:id="rId125"/>
    <hyperlink ref="M39" r:id="rId126" display="B189"/>
    <hyperlink ref="I21" r:id="rId127"/>
    <hyperlink ref="I48" r:id="rId128" display="DONE"/>
    <hyperlink ref="I47" r:id="rId129"/>
  </hyperlinks>
  <printOptions horizontalCentered="1" verticalCentered="1"/>
  <pageMargins left="0" right="0" top="0" bottom="0" header="0" footer="0"/>
  <pageSetup scale="35" fitToHeight="0" orientation="portrait" r:id="rId130"/>
  <headerFooter>
    <oddFooter>&amp;L&amp;Z&amp;F</oddFooter>
  </headerFooter>
  <drawing r:id="rId13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Sheet1!$A$3:$A$7</xm:f>
          </x14:formula1>
          <xm:sqref>AX47:AX48 AD47:AD48 AL47:AL48 AN47:AN48 AP47:AP48 AT47:AT48 Y54 Y33 AT4:AT5 AT9 AX21:AX22 AA47 AD21:AD22 AP21:AP22 AN21:AN22 AT21:AT24 AW50 AT52:AT56 AV4:AV56 AZ4:AZ56 AF4:AF56 AR4:AR56 V4:V56 BB4:BB56 AH4:AH78 BB58:BB78 AF58:AF78 AV58:AV78 AZ58:AZ78 AR58:AR78 V58:V78 X4:X78 Z4:Z78 AB4:AB78 AA33 AA54 AL22</xm:sqref>
        </x14:dataValidation>
        <x14:dataValidation type="list" allowBlank="1" showInputMessage="1" showErrorMessage="1">
          <x14:formula1>
            <xm:f>[1]Sheet1!#REF!</xm:f>
          </x14:formula1>
          <xm:sqref>AN4 AN6:AN8 AN55:AN56 AN23 AN51:AN53 AP4:AP20 AN10:AN20 AD4:AD20 AN25:AN28 AP58:AP78 AD58:AD78 AN58:AN78 AD23:AD46 AP23:AP46 AP49:AP56 AD49:AD56 AL4 AL6 AL10:AL11 AL13 AL16:AL19 AL21 AL23</xm:sqref>
        </x14:dataValidation>
        <x14:dataValidation type="list" allowBlank="1" showInputMessage="1" showErrorMessage="1">
          <x14:formula1>
            <xm:f>[2]Sheet1!#REF!</xm:f>
          </x14:formula1>
          <xm:sqref>AN5 AN9 AN24 AN54 AN29:AN46 AN49:AN50 AJ72:AJ73 AJ57 AJ38 AJ42:AJ44 AJ49 AL5</xm:sqref>
        </x14:dataValidation>
        <x14:dataValidation type="list" allowBlank="1" showInputMessage="1" showErrorMessage="1">
          <x14:formula1>
            <xm:f>[3]Sheet1!#REF!</xm:f>
          </x14:formula1>
          <xm:sqref>AJ4:AJ32 AL58:AL78 AL20 AL49:AL56 AJ74:AJ78 AJ45:AJ46 AJ50:AJ53 AJ55:AJ56 AJ48 AJ58:AJ71 AJ39:AJ41 AJ34:AJ37 AL7:AL9 AL12 AL14:AL15 AL24:AL46</xm:sqref>
        </x14:dataValidation>
        <x14:dataValidation type="list" allowBlank="1" showInputMessage="1" showErrorMessage="1">
          <x14:formula1>
            <xm:f>[4]Sheet1!#REF!</xm:f>
          </x14:formula1>
          <xm:sqref>AT6:AT8 AT10:AT20 AT58:AT78 AT25:AT46 AT49:AT51</xm:sqref>
        </x14:dataValidation>
        <x14:dataValidation type="list" allowBlank="1" showInputMessage="1" showErrorMessage="1">
          <x14:formula1>
            <xm:f>[5]Sheet1!#REF!</xm:f>
          </x14:formula1>
          <xm:sqref>AX4:AX20 AX58:AX78 AX23:AX46 AX49:AX56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C3" sqref="C3"/>
    </sheetView>
  </sheetViews>
  <sheetFormatPr defaultRowHeight="12.75" x14ac:dyDescent="0.2"/>
  <cols>
    <col min="1" max="1" width="29.85546875" bestFit="1" customWidth="1"/>
  </cols>
  <sheetData>
    <row r="1" spans="1:17" ht="15" x14ac:dyDescent="0.2">
      <c r="A1" s="51"/>
      <c r="B1" s="51"/>
      <c r="C1" s="51"/>
      <c r="D1" s="51"/>
      <c r="E1" s="51"/>
      <c r="F1" s="51"/>
      <c r="G1" s="51"/>
      <c r="H1" s="51"/>
      <c r="I1" s="51"/>
      <c r="J1" s="51"/>
      <c r="K1" s="51"/>
      <c r="L1" s="51"/>
      <c r="M1" s="51"/>
      <c r="N1" s="51"/>
      <c r="O1" s="51"/>
      <c r="P1" s="51"/>
      <c r="Q1" s="51"/>
    </row>
    <row r="2" spans="1:17" x14ac:dyDescent="0.2">
      <c r="A2" s="52"/>
      <c r="B2" s="52"/>
      <c r="C2" s="52"/>
      <c r="D2" s="52"/>
      <c r="E2" s="52"/>
      <c r="F2" s="52"/>
      <c r="G2" s="52"/>
      <c r="H2" s="52"/>
      <c r="I2" s="52"/>
      <c r="J2" s="52"/>
      <c r="K2" s="52"/>
      <c r="L2" s="52"/>
      <c r="M2" s="52"/>
      <c r="N2" s="52"/>
      <c r="O2" s="52"/>
      <c r="P2" s="52"/>
      <c r="Q2" s="52"/>
    </row>
    <row r="3" spans="1:17" x14ac:dyDescent="0.2">
      <c r="A3" s="50" t="s">
        <v>97</v>
      </c>
    </row>
    <row r="4" spans="1:17" x14ac:dyDescent="0.2">
      <c r="A4" s="50" t="s">
        <v>100</v>
      </c>
    </row>
    <row r="5" spans="1:17" x14ac:dyDescent="0.2">
      <c r="A5" s="50" t="s">
        <v>96</v>
      </c>
    </row>
    <row r="6" spans="1:17" x14ac:dyDescent="0.2">
      <c r="A6" s="50" t="s">
        <v>98</v>
      </c>
    </row>
    <row r="7" spans="1:17" x14ac:dyDescent="0.2">
      <c r="A7" s="50"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iscipline xmlns="8cd26bda-3144-4da7-a24e-6eba934c4efc">
      <Value xmlns="8cd26bda-3144-4da7-a24e-6eba934c4efc">PS &amp; E</Value>
    </Discipline>
    <Document_x0020_Date xmlns="8cd26bda-3144-4da7-a24e-6eba934c4efc" xsi:nil="true"/>
    <Document_x0020_Author xmlns="8cd26bda-3144-4da7-a24e-6eba934c4efc">Joe Perez</Document_x0020_Author>
    <Authored_x0020_by xmlns="8cd26bda-3144-4da7-a24e-6eba934c4efc">
      <UserInfo xmlns="8cd26bda-3144-4da7-a24e-6eba934c4efc">
        <DisplayName xmlns="8cd26bda-3144-4da7-a24e-6eba934c4efc">MIS\jperez</DisplayName>
        <AccountId xmlns="8cd26bda-3144-4da7-a24e-6eba934c4efc">95</AccountId>
        <AccountType xmlns="8cd26bda-3144-4da7-a24e-6eba934c4efc"/>
      </UserInfo>
    </Authored_x0020_by>
    <Nature_x0020_of_x0020_Document xmlns="8cd26bda-3144-4da7-a24e-6eba934c4efc">Work in Progress Documents</Nature_x0020_of_x0020_Document>
    <Project_x0020_name0 xmlns="aa6198fe-0854-441b-bd7b-9caa387fb2cf">
      <Value xmlns="aa6198fe-0854-441b-bd7b-9caa387fb2cf">PC.10 - SR 16: EB Nalley Valley</Value>
    </Project_x0020_name0>
    <T_x0020_St_x002e__x0020_Doc xmlns="aa6198fe-0854-441b-bd7b-9caa387fb2cf">No</T_x0020_St_x002e__x0020_Doc>
    <URL xmlns="http://schemas.microsoft.com/sharepoint/v3">
      <Url xmlns="http://schemas.microsoft.com/sharepoint/v3" xsi:nil="true"/>
      <Description xmlns="http://schemas.microsoft.com/sharepoint/v3" xsi:nil="true"/>
    </URL>
    <G-Drive_x0020_Folder xmlns="8cd26bda-3144-4da7-a24e-6eba934c4efc">Schedules</G-Drive_x0020_Folde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rocess,Procedure, Checklist" ma:contentTypeID="0x0101001FB088CB9973104589F39AC6E86E3C70007ABAD4B86C849F42B247376329551FDF" ma:contentTypeVersion="10" ma:contentTypeDescription="Includes: Process, Procedure and Checklist" ma:contentTypeScope="" ma:versionID="a838f97aeddd5a44de192cc622edae53">
  <xsd:schema xmlns:xsd="http://www.w3.org/2001/XMLSchema" xmlns:p="http://schemas.microsoft.com/office/2006/metadata/properties" xmlns:ns1="http://schemas.microsoft.com/sharepoint/v3" xmlns:ns2="aa6198fe-0854-441b-bd7b-9caa387fb2cf" xmlns:ns3="8cd26bda-3144-4da7-a24e-6eba934c4efc" targetNamespace="http://schemas.microsoft.com/office/2006/metadata/properties" ma:root="true" ma:fieldsID="6a554ad58a1fc127aaf137e84d9942a6" ns1:_="" ns2:_="" ns3:_="">
    <xsd:import namespace="http://schemas.microsoft.com/sharepoint/v3"/>
    <xsd:import namespace="aa6198fe-0854-441b-bd7b-9caa387fb2cf"/>
    <xsd:import namespace="8cd26bda-3144-4da7-a24e-6eba934c4efc"/>
    <xsd:element name="properties">
      <xsd:complexType>
        <xsd:sequence>
          <xsd:element name="documentManagement">
            <xsd:complexType>
              <xsd:all>
                <xsd:element ref="ns2:Project_x0020_name0" minOccurs="0"/>
                <xsd:element ref="ns3:G-Drive_x0020_Folder"/>
                <xsd:element ref="ns2:T_x0020_St_x002e__x0020_Doc" minOccurs="0"/>
                <xsd:element ref="ns3:Document_x0020_Author" minOccurs="0"/>
                <xsd:element ref="ns3:Authored_x0020_by" minOccurs="0"/>
                <xsd:element ref="ns3:Discipline" minOccurs="0"/>
                <xsd:element ref="ns3:Document_x0020_Date" minOccurs="0"/>
                <xsd:element ref="ns1:URL" minOccurs="0"/>
                <xsd:element ref="ns3:Nature_x0020_of_x0020_Documen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URL" ma:index="9" nillable="true" ma:displayName="URL Link" ma:default=""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dms="http://schemas.microsoft.com/office/2006/documentManagement/types" targetNamespace="aa6198fe-0854-441b-bd7b-9caa387fb2cf" elementFormDefault="qualified">
    <xsd:import namespace="http://schemas.microsoft.com/office/2006/documentManagement/types"/>
    <xsd:element name="Project_x0020_name0" ma:index="1" nillable="true" ma:displayName="Project Name" ma:default="" ma:internalName="Project_x0020_name0" ma:requiredMultiChoice="true">
      <xsd:complexType>
        <xsd:complexContent>
          <xsd:extension base="dms:MultiChoiceFillIn">
            <xsd:sequence>
              <xsd:element name="Value" maxOccurs="unbounded" minOccurs="0" nillable="true">
                <xsd:simpleType>
                  <xsd:union memberTypes="dms:Text">
                    <xsd:simpleType>
                      <xsd:restriction base="dms:Choice">
                        <xsd:enumeration value="Tacoma HOV - Program-wide"/>
                        <xsd:enumeration value="Month in Review Report"/>
                        <xsd:enumeration value="MP - M St. to Portland Ave"/>
                        <xsd:enumeration value="NB - Portland Ave to Port of Tacoma Rd. Northbound"/>
                        <xsd:enumeration value="SB - Portland Ave to Port of Tacoma Rd. Southbound"/>
                        <xsd:enumeration value="PK - I-5: Port of Tacoma Rd to King County Line"/>
                        <xsd:enumeration value="PC.09 - SR 16: WB Nalley Valley"/>
                        <xsd:enumeration value="PC.10 - SR 16: EB Nalley Valley"/>
                        <xsd:enumeration value="PC.11 - SR 16: I-5 Realignment &amp; HOV Conns."/>
                        <xsd:enumeration value="Environmental - SR 16 Nalley Valley Projects"/>
                        <xsd:enumeration value="Environmental - Fife Projects"/>
                        <xsd:enumeration value="Environmental - Tacoma Projects"/>
                        <xsd:enumeration value="Tacoma Nature Center"/>
                        <xsd:enumeration value="48th to Pacific"/>
                        <xsd:enumeration value="Union to Jackson"/>
                        <xsd:enumeration value="P1 T St. Utility"/>
                      </xsd:restriction>
                    </xsd:simpleType>
                  </xsd:union>
                </xsd:simpleType>
              </xsd:element>
            </xsd:sequence>
          </xsd:extension>
        </xsd:complexContent>
      </xsd:complexType>
    </xsd:element>
    <xsd:element name="T_x0020_St_x002e__x0020_Doc" ma:index="3" nillable="true" ma:displayName="T St. Doc" ma:default="No" ma:format="RadioButtons" ma:internalName="T_x0020_St_x002e__x0020_Doc">
      <xsd:simpleType>
        <xsd:restriction base="dms:Choice">
          <xsd:enumeration value="Yes"/>
          <xsd:enumeration value="No"/>
        </xsd:restriction>
      </xsd:simpleType>
    </xsd:element>
  </xsd:schema>
  <xsd:schema xmlns:xsd="http://www.w3.org/2001/XMLSchema" xmlns:dms="http://schemas.microsoft.com/office/2006/documentManagement/types" targetNamespace="8cd26bda-3144-4da7-a24e-6eba934c4efc" elementFormDefault="qualified">
    <xsd:import namespace="http://schemas.microsoft.com/office/2006/documentManagement/types"/>
    <xsd:element name="G-Drive_x0020_Folder" ma:index="2" ma:displayName="G-Drive Folder Structure" ma:default="" ma:format="Dropdown" ma:internalName="G_x002d_Drive_x0020_Folder">
      <xsd:simpleType>
        <xsd:restriction base="dms:Choice">
          <xsd:enumeration value="Archive"/>
          <xsd:enumeration value="CAD - HOV Program"/>
          <xsd:enumeration value="Correspondence"/>
          <xsd:enumeration value="Databases"/>
          <xsd:enumeration value="Design"/>
          <xsd:enumeration value="Environmental"/>
          <xsd:enumeration value="Estimates"/>
          <xsd:enumeration value="Geotech"/>
          <xsd:enumeration value="Hydraulics Report"/>
          <xsd:enumeration value="Materials"/>
          <xsd:enumeration value="Meetings"/>
          <xsd:enumeration value="Permits/Agreements"/>
          <xsd:enumeration value="Photos"/>
          <xsd:enumeration value="Presentations"/>
          <xsd:enumeration value="Project Documentation"/>
          <xsd:enumeration value="Quality"/>
          <xsd:enumeration value="Quantities"/>
          <xsd:enumeration value="Right of Way"/>
          <xsd:enumeration value="Roadside Restoration"/>
          <xsd:enumeration value="Roadway"/>
          <xsd:enumeration value="Schedules"/>
          <xsd:enumeration value="Scoping"/>
          <xsd:enumeration value="Specials"/>
          <xsd:enumeration value="Structures"/>
          <xsd:enumeration value="Survey"/>
          <xsd:enumeration value="Traffic"/>
          <xsd:enumeration value="Utilities/Railroads"/>
          <xsd:enumeration value="Other"/>
        </xsd:restriction>
      </xsd:simpleType>
    </xsd:element>
    <xsd:element name="Document_x0020_Author" ma:index="5" nillable="true" ma:displayName="Document Author" ma:default="" ma:format="Dropdown" ma:internalName="Document_x0020_Author">
      <xsd:simpleType>
        <xsd:union memberTypes="dms:Text">
          <xsd:simpleType>
            <xsd:restriction base="dms:Choice">
              <xsd:enumeration value="Aaron Porter"/>
              <xsd:enumeration value="Aaron Sutton"/>
              <xsd:enumeration value="Abbey Rhode"/>
              <xsd:enumeration value="Aditya Wardhana"/>
              <xsd:enumeration value="Adrienne Logan"/>
              <xsd:enumeration value="Agatha Kotsonis"/>
              <xsd:enumeration value="Ahmer Nizam"/>
              <xsd:enumeration value="Al Brooks"/>
              <xsd:enumeration value="Alexander Countouriotis"/>
              <xsd:enumeration value="Alexandra Roberts"/>
              <xsd:enumeration value="Alix Berg"/>
              <xsd:enumeration value="Amanda Azous"/>
              <xsd:enumeration value="Amy Lenhardt"/>
              <xsd:enumeration value="Amy Ma"/>
              <xsd:enumeration value="Andrea Hagman"/>
              <xsd:enumeration value="Andrew Barash"/>
              <xsd:enumeration value="Andy Behnke"/>
              <xsd:enumeration value="Andy Bradford"/>
              <xsd:enumeration value="Andy Friedrich"/>
              <xsd:enumeration value="Andy Kutansky"/>
              <xsd:enumeration value="Andy Wolpert"/>
              <xsd:enumeration value="Angela Goodwin"/>
              <xsd:enumeration value="Anneke Davis"/>
              <xsd:enumeration value="Anthony Mizumori"/>
              <xsd:enumeration value="Art Campbell"/>
              <xsd:enumeration value="Arthur Pazdan"/>
              <xsd:enumeration value="Ashraf Aziz"/>
              <xsd:enumeration value="Barry Erlandson"/>
              <xsd:enumeration value="Bart Cima"/>
              <xsd:enumeration value="Bassam Samara"/>
              <xsd:enumeration value="Becky Hamilton"/>
              <xsd:enumeration value="Ben Fardi"/>
              <xsd:enumeration value="Bien Mai"/>
              <xsd:enumeration value="Bill Bekemeier"/>
              <xsd:enumeration value="Bill Elkey"/>
              <xsd:enumeration value="Bill Elliott"/>
              <xsd:enumeration value="Bill Love"/>
              <xsd:enumeration value="Bill Martin"/>
              <xsd:enumeration value="Bill Nechak"/>
              <xsd:enumeration value="Bill Ott"/>
              <xsd:enumeration value="Bob Aye"/>
              <xsd:enumeration value="Bob Cavness"/>
              <xsd:enumeration value="Bob Doherty"/>
              <xsd:enumeration value="Bob Latta"/>
              <xsd:enumeration value="Bonnie Scheeland"/>
              <xsd:enumeration value="Brad Shinn"/>
              <xsd:enumeration value="Brenda Pittman"/>
              <xsd:enumeration value="Bret Magdasy"/>
              <xsd:enumeration value="Brett Anderson"/>
              <xsd:enumeration value="Brian Aukerman"/>
              <xsd:enumeration value="Brian Choi"/>
              <xsd:enumeration value="Brian Dearing"/>
              <xsd:enumeration value="Brian Ewing"/>
              <xsd:enumeration value="Brian Matthews"/>
              <xsd:enumeration value="Brian Palmer"/>
              <xsd:enumeration value="Brian Register"/>
              <xsd:enumeration value="Brittany Prentice"/>
              <xsd:enumeration value="Bruce Jamieson"/>
              <xsd:enumeration value="Bruce Taylor"/>
              <xsd:enumeration value="Bryan Dias"/>
              <xsd:enumeration value="Bryan Schoen"/>
              <xsd:enumeration value="Bryan Tuey"/>
              <xsd:enumeration value="Calvin Larwood"/>
              <xsd:enumeration value="Cambria Grace"/>
              <xsd:enumeration value="Carl Langford"/>
              <xsd:enumeration value="Carl Ward"/>
              <xsd:enumeration value="Carla Maloney"/>
              <xsd:enumeration value="Carol Helms"/>
              <xsd:enumeration value="Carol Slaughterbeck"/>
              <xsd:enumeration value="Carol Stander"/>
              <xsd:enumeration value="Carol Woodward"/>
              <xsd:enumeration value="Carrie Berry"/>
              <xsd:enumeration value="Cecelia Guess"/>
              <xsd:enumeration value="Celena Stone"/>
              <xsd:enumeration value="Chen Chun Ho"/>
              <xsd:enumeration value="Chris Croft"/>
              <xsd:enumeration value="Chris Dunster"/>
              <xsd:enumeration value="Chris Eriksen"/>
              <xsd:enumeration value="Chris Kinzig"/>
              <xsd:enumeration value="Chris Perez"/>
              <xsd:enumeration value="Chris Royak"/>
              <xsd:enumeration value="Chris Schroedel"/>
              <xsd:enumeration value="Chris Vaughn"/>
              <xsd:enumeration value="Christine Sophos"/>
              <xsd:enumeration value="Christopher Cutler"/>
              <xsd:enumeration value="Christopher Sherk"/>
              <xsd:enumeration value="Chuck Kirasic"/>
              <xsd:enumeration value="Cindy Cosola"/>
              <xsd:enumeration value="Cindy Shannon"/>
              <xsd:enumeration value="Claudia Cornish"/>
              <xsd:enumeration value="Cliff Kuntz"/>
              <xsd:enumeration value="Colleen Lincoln"/>
              <xsd:enumeration value="Craig Doberstein"/>
              <xsd:enumeration value="Craig Jordan"/>
              <xsd:enumeration value="Craig Ketron"/>
              <xsd:enumeration value="Dale Gietz"/>
              <xsd:enumeration value="Dan Weiss"/>
              <xsd:enumeration value="Dan Wilder"/>
              <xsd:enumeration value="Dan Winstanley"/>
              <xsd:enumeration value="Darcey Miller"/>
              <xsd:enumeration value="Darren Muldoon"/>
              <xsd:enumeration value="Daryl Monk"/>
              <xsd:enumeration value="Dave Felstul"/>
              <xsd:enumeration value="Dean Moon"/>
              <xsd:enumeration value="Deanne Takasumi"/>
              <xsd:enumeration value="Deb Gregory"/>
              <xsd:enumeration value="Dennis Kirby"/>
              <xsd:enumeration value="Dennis Morford"/>
              <xsd:enumeration value="Diana Phelan"/>
              <xsd:enumeration value="Diane Morin"/>
              <xsd:enumeration value="Dianna Lahmann"/>
              <xsd:enumeration value="Dick Jacobsen"/>
              <xsd:enumeration value="Dion Osmond"/>
              <xsd:enumeration value="Don Anderson"/>
              <xsd:enumeration value="Donald Wagner"/>
              <xsd:enumeration value="Duane Flaten"/>
              <xsd:enumeration value="Ed Granzow"/>
              <xsd:enumeration value="Ed Winkley"/>
              <xsd:enumeration value="Edgar Soares"/>
              <xsd:enumeration value="Edward Hanson"/>
              <xsd:enumeration value="Ellen Bancroft"/>
              <xsd:enumeration value="Elliot Marsh"/>
              <xsd:enumeration value="Eric Doyle"/>
              <xsd:enumeration value="Eric Halvorson"/>
              <xsd:enumeration value="Eric Herzstein"/>
              <xsd:enumeration value="Eric O'Brien"/>
              <xsd:enumeration value="Eric Quinn"/>
              <xsd:enumeration value="Eric Sattler"/>
              <xsd:enumeration value="Eric Schultz"/>
              <xsd:enumeration value="Eric Soderquist"/>
              <xsd:enumeration value="Erin Thatcher"/>
              <xsd:enumeration value="Ernie Nelson"/>
              <xsd:enumeration value="Ethan Gillming"/>
              <xsd:enumeration value="Evie Bean"/>
              <xsd:enumeration value="Ezra Allen"/>
              <xsd:enumeration value="Francis Colls"/>
              <xsd:enumeration value="Frank Acosta"/>
              <xsd:enumeration value="Frank Peters"/>
              <xsd:enumeration value="Frank Woslum"/>
              <xsd:enumeration value="Fred Heigl"/>
              <xsd:enumeration value="Galina Makhlouf"/>
              <xsd:enumeration value="Garrett Wiedmeier"/>
              <xsd:enumeration value="Garth Merrill"/>
              <xsd:enumeration value="Gary Gray"/>
              <xsd:enumeration value="Gary Olson"/>
              <xsd:enumeration value="Gary Richardson"/>
              <xsd:enumeration value="Gaurav Mathur"/>
              <xsd:enumeration value="Gaylin Gardette"/>
              <xsd:enumeration value="GeoEngineers"/>
              <xsd:enumeration value="George Iftner"/>
              <xsd:enumeration value="Gerry Martin"/>
              <xsd:enumeration value="Gil Salazar"/>
              <xsd:enumeration value="Gina Carr"/>
              <xsd:enumeration value="Glen Friis"/>
              <xsd:enumeration value="Gordon Roycroft"/>
              <xsd:enumeration value="Grahm Satterwhite"/>
              <xsd:enumeration value="Greg Brooks"/>
              <xsd:enumeration value="Greg Long"/>
              <xsd:enumeration value="Greg Malin"/>
              <xsd:enumeration value="Greg Morehouse"/>
              <xsd:enumeration value="Greg Tittemore"/>
              <xsd:enumeration value="Gregg Frazier"/>
              <xsd:enumeration value="Gregg Hughes"/>
              <xsd:enumeration value="Gregory Dileonardo"/>
              <xsd:enumeration value="Ha Pham"/>
              <xsd:enumeration value="Hans Ehlert"/>
              <xsd:enumeration value="Haregu Nemariam"/>
              <xsd:enumeration value="Hazem Mobarek"/>
              <xsd:enumeration value="Heather Clarke"/>
              <xsd:enumeration value="Howard Diep"/>
              <xsd:enumeration value="Howard Thomas"/>
              <xsd:enumeration value="Irma Rivera"/>
              <xsd:enumeration value="Jack Hewitt"/>
              <xsd:enumeration value="Jackie Tyler"/>
              <xsd:enumeration value="Jaime Crawford"/>
              <xsd:enumeration value="James Gilmore"/>
              <xsd:enumeration value="James Mentzer"/>
              <xsd:enumeration value="James Shamrell"/>
              <xsd:enumeration value="Jamie Swift"/>
              <xsd:enumeration value="Jan Bonifacio"/>
              <xsd:enumeration value="Jason Centers"/>
              <xsd:enumeration value="Jay Lorenz"/>
              <xsd:enumeration value="Jeane Robertson"/>
              <xsd:enumeration value="Jeanne Acutanza"/>
              <xsd:enumeration value="Jeff Chou"/>
              <xsd:enumeration value="Jeff Sawyer"/>
              <xsd:enumeration value="Jeff Williams"/>
              <xsd:enumeration value="Jena Jordan"/>
              <xsd:enumeration value="Jennifer Martz"/>
              <xsd:enumeration value="Jennifer Reincheld"/>
              <xsd:enumeration value="Jennifer Schmidt"/>
              <xsd:enumeration value="Jennifer Swanson"/>
              <xsd:enumeration value="Jerri McKellar"/>
              <xsd:enumeration value="Jerry Cheek"/>
              <xsd:enumeration value="Jesse Duchow"/>
              <xsd:enumeration value="Jessica Feldman"/>
              <xsd:enumeration value="Jesus Pena"/>
              <xsd:enumeration value="Jim Bard"/>
              <xsd:enumeration value="Jim Cuthbertson"/>
              <xsd:enumeration value="Jim Hamre"/>
              <xsd:enumeration value="Jim Hurst"/>
              <xsd:enumeration value="Jim Kramer"/>
              <xsd:enumeration value="Jim Nelson"/>
              <xsd:enumeration value="Jim Rothwell"/>
              <xsd:enumeration value="Jim Sharpe"/>
              <xsd:enumeration value="Jim Zabel"/>
              <xsd:enumeration value="Joan Yim"/>
              <xsd:enumeration value="Joe Amann"/>
              <xsd:enumeration value="Joe Everette"/>
              <xsd:enumeration value="Joe Macaulay"/>
              <xsd:enumeration value="Joe Perez"/>
              <xsd:enumeration value="Joel Caldwell"/>
              <xsd:enumeration value="John Aspaas"/>
              <xsd:enumeration value="John Bland"/>
              <xsd:enumeration value="John Donatelli"/>
              <xsd:enumeration value="John Ho"/>
              <xsd:enumeration value="John Marks"/>
              <xsd:enumeration value="John McKenzie"/>
              <xsd:enumeration value="John Romero"/>
              <xsd:enumeration value="John Wynands"/>
              <xsd:enumeration value="Jon Deffenbacher"/>
              <xsd:enumeration value="Jonathan Heusman"/>
              <xsd:enumeration value="Jose Vasquez"/>
              <xsd:enumeration value="Joseph Mercado"/>
              <xsd:enumeration value="Josh Cooper"/>
              <xsd:enumeration value="Josh Prets"/>
              <xsd:enumeration value="Josh Wozniak"/>
              <xsd:enumeration value="Joshua Wang"/>
              <xsd:enumeration value="Juan Davila"/>
              <xsd:enumeration value="Judi Lin Huffman"/>
              <xsd:enumeration value="Judy Allen"/>
              <xsd:enumeration value="Julie Anderson"/>
              <xsd:enumeration value="Julie Hampden"/>
              <xsd:enumeration value="Julie Hanson"/>
              <xsd:enumeration value="Julie Moore"/>
              <xsd:enumeration value="Julie Rideout"/>
              <xsd:enumeration value="July Dizon"/>
              <xsd:enumeration value="Kano Wakjira"/>
              <xsd:enumeration value="Karen Bunger"/>
              <xsd:enumeration value="Karen Dawson"/>
              <xsd:enumeration value="Karen Poore"/>
              <xsd:enumeration value="Karin Landsberg"/>
              <xsd:enumeration value="Karl Lundberg"/>
              <xsd:enumeration value="Karri Workman"/>
              <xsd:enumeration value="Katerina Lorentson"/>
              <xsd:enumeration value="Katheryn Seckel"/>
              <xsd:enumeration value="Kathleen Chu"/>
              <xsd:enumeration value="Katie Jagt"/>
              <xsd:enumeration value="Keith Anderson"/>
              <xsd:enumeration value="Keith Hixson"/>
              <xsd:enumeration value="Kelly Schimelfenig"/>
              <xsd:enumeration value="Ken Jumpawong"/>
              <xsd:enumeration value="Ken Renner"/>
              <xsd:enumeration value="Kenneth McWilliams"/>
              <xsd:enumeration value="Kenneth Rabbers"/>
              <xsd:enumeration value="Kevin Neal"/>
              <xsd:enumeration value="Kevin Walker"/>
              <xsd:enumeration value="Kevin Whitehouse"/>
              <xsd:enumeration value="Khoa Truong"/>
              <xsd:enumeration value="Kim Mueller"/>
              <xsd:enumeration value="Kimberly Kido"/>
              <xsd:enumeration value="Kimberly Mugg"/>
              <xsd:enumeration value="Kit Ieong"/>
              <xsd:enumeration value="Kittie Ford"/>
              <xsd:enumeration value="Kris Lepine"/>
              <xsd:enumeration value="LaDonna Stewart"/>
              <xsd:enumeration value="Ladonya Ticeson"/>
              <xsd:enumeration value="Lane Sater"/>
              <xsd:enumeration value="LaNicia Williams"/>
              <xsd:enumeration value="Lea Bonebrake"/>
              <xsd:enumeration value="Lee Ann Mangin"/>
              <xsd:enumeration value="Len Lewis"/>
              <xsd:enumeration value="Les Dubois"/>
              <xsd:enumeration value="Leslie Lahndt"/>
              <xsd:enumeration value="Linda Cyra-Korsgaard"/>
              <xsd:enumeration value="Linda Stewart"/>
              <xsd:enumeration value="Linh La"/>
              <xsd:enumeration value="Lisa Christopher"/>
              <xsd:enumeration value="Lisa McClary"/>
              <xsd:enumeration value="Lisa Watkins"/>
              <xsd:enumeration value="Lisaman Malikasim"/>
              <xsd:enumeration value="Lone Moody"/>
              <xsd:enumeration value="Mandi Aldrich"/>
              <xsd:enumeration value="Manual Abarca"/>
              <xsd:enumeration value="Marcella Ripich"/>
              <xsd:enumeration value="Marie Constantineau"/>
              <xsd:enumeration value="Marie Maurer"/>
              <xsd:enumeration value="Marjae Toler"/>
              <xsd:enumeration value="Mark Anderson"/>
              <xsd:enumeration value="Mark Assam"/>
              <xsd:enumeration value="Mark Ewbank"/>
              <xsd:enumeration value="Mark Gabel"/>
              <xsd:enumeration value="Mark Hunter"/>
              <xsd:enumeration value="Mark Johnson"/>
              <xsd:enumeration value="Mark Keller"/>
              <xsd:enumeration value="Mark Lensegrav"/>
              <xsd:enumeration value="Mark Merkelbach"/>
              <xsd:enumeration value="Mark Smith"/>
              <xsd:enumeration value="Mark Steingrebe"/>
              <xsd:enumeration value="Mark Thompson"/>
              <xsd:enumeration value="Mark VanWormer"/>
              <xsd:enumeration value="Marlize Shoemaker"/>
              <xsd:enumeration value="Marney Olmstead"/>
              <xsd:enumeration value="Martin Pierce"/>
              <xsd:enumeration value="Marty Garman"/>
              <xsd:enumeration value="Mary Julvezan"/>
              <xsd:enumeration value="Matt Brennan"/>
              <xsd:enumeration value="Matt Eiben"/>
              <xsd:enumeration value="Matt Johnson"/>
              <xsd:enumeration value="Matthew Fontaine"/>
              <xsd:enumeration value="Matthew Roos"/>
              <xsd:enumeration value="Mel Hitzke"/>
              <xsd:enumeration value="Michael Cawrse"/>
              <xsd:enumeration value="Michael Jackson"/>
              <xsd:enumeration value="Michael Karpuk"/>
              <xsd:enumeration value="Michael Kwiatkowski"/>
              <xsd:enumeration value="Michael Lisitza"/>
              <xsd:enumeration value="Michael Sullivan"/>
              <xsd:enumeration value="Michael Villnave"/>
              <xsd:enumeration value="Michael Weinert"/>
              <xsd:enumeration value="Michel Bouchedid"/>
              <xsd:enumeration value="Michelle Lopardi"/>
              <xsd:enumeration value="Mike Fisher"/>
              <xsd:enumeration value="Mike Morishige"/>
              <xsd:enumeration value="Mike Smyth"/>
              <xsd:enumeration value="Mohammad Hamdan"/>
              <xsd:enumeration value="Mohammad Saleem"/>
              <xsd:enumeration value="Monica Joyce"/>
              <xsd:enumeration value="Mustafa Mohamedali"/>
              <xsd:enumeration value="Myka Sigrist"/>
              <xsd:enumeration value="Nan Zhao"/>
              <xsd:enumeration value="Nancy Boyd"/>
              <xsd:enumeration value="Narges Jahani"/>
              <xsd:enumeration value="Nichole Gaudette"/>
              <xsd:enumeration value="Nicholas Taylor"/>
              <xsd:enumeration value="Nick Merriman"/>
              <xsd:enumeration value="Nisha Ajmani Wade"/>
              <xsd:enumeration value="Nolen Lee"/>
              <xsd:enumeration value="Oscar Aguas"/>
              <xsd:enumeration value="Otto Roth"/>
              <xsd:enumeration value="Ovidiu Cretu"/>
              <xsd:enumeration value="Padmaja Avadutha"/>
              <xsd:enumeration value="Pam Riddle"/>
              <xsd:enumeration value="Pat Forza"/>
              <xsd:enumeration value="Pat Fox"/>
              <xsd:enumeration value="Pat O'Hagan"/>
              <xsd:enumeration value="Pat Shrout"/>
              <xsd:enumeration value="Pat Wolverton"/>
              <xsd:enumeration value="Patrick Beehler"/>
              <xsd:enumeration value="Patrick McCluskey"/>
              <xsd:enumeration value="Patrick Svoboda"/>
              <xsd:enumeration value="Paul Guenther"/>
              <xsd:enumeration value="Paul Smith"/>
              <xsd:enumeration value="Pedro Reyes"/>
              <xsd:enumeration value="Pete Townsend"/>
              <xsd:enumeration value="Peter Bradley"/>
              <xsd:enumeration value="Peter Dispenziere"/>
              <xsd:enumeration value="Peter Jowise"/>
              <xsd:enumeration value="Philip Masterson"/>
              <xsd:enumeration value="Preston Baxter"/>
              <xsd:enumeration value="Prisciliano Peralta-Rameriz"/>
              <xsd:enumeration value="Rakesh Bhatnagar"/>
              <xsd:enumeration value="Randy Templado"/>
              <xsd:enumeration value="Ray Crumbley"/>
              <xsd:enumeration value="Rebecca Dugopolski"/>
              <xsd:enumeration value="Regina Raichart"/>
              <xsd:enumeration value="Rhoda Bolton"/>
              <xsd:enumeration value="Rich Mohar"/>
              <xsd:enumeration value="Richard Stoddard"/>
              <xsd:enumeration value="Richard Upton"/>
              <xsd:enumeration value="Rick Attanasio"/>
              <xsd:enumeration value="Rick Chapman"/>
              <xsd:enumeration value="Rick Howard"/>
              <xsd:enumeration value="Rob Cowan"/>
              <xsd:enumeration value="Rob Rodland"/>
              <xsd:enumeration value="Robert Grabarek"/>
              <xsd:enumeration value="Robert Lenz"/>
              <xsd:enumeration value="Robin Goong"/>
              <xsd:enumeration value="Roch Player"/>
              <xsd:enumeration value="Roger Banks"/>
              <xsd:enumeration value="Roger Baugh"/>
              <xsd:enumeration value="Ron Lewis"/>
              <xsd:enumeration value="Rosemary George"/>
              <xsd:enumeration value="Roxanne Oynes"/>
              <xsd:enumeration value="Rumina Suafoa"/>
              <xsd:enumeration value="Russell Steele"/>
              <xsd:enumeration value="Ryan Brown"/>
              <xsd:enumeration value="Ryan Frostad"/>
              <xsd:enumeration value="Ryan Gulick"/>
              <xsd:enumeration value="Sa'ud Tayeh"/>
              <xsd:enumeration value="Salah Al-Tamimi"/>
              <xsd:enumeration value="Sandra McGinnis"/>
              <xsd:enumeration value="Sandy Blanscet"/>
              <xsd:enumeration value="Sam Wright"/>
              <xsd:enumeration value="Sarah Milroy"/>
              <xsd:enumeration value="Sarah Shufelt"/>
              <xsd:enumeration value="Scott Andersen"/>
              <xsd:enumeration value="Scott Campbell"/>
              <xsd:enumeration value="Scott Christopherson"/>
              <xsd:enumeration value="Scott Phelan"/>
              <xsd:enumeration value="Scott Roux"/>
              <xsd:enumeration value="Scott Sawyer"/>
              <xsd:enumeration value="Scott Soper"/>
              <xsd:enumeration value="Scott Williamson"/>
              <xsd:enumeration value="Sean Larscheidt"/>
              <xsd:enumeration value="Shahrzad Dey"/>
              <xsd:enumeration value="Shane Binder"/>
              <xsd:enumeration value="Shari Munroe"/>
              <xsd:enumeration value="Shawn Griebel"/>
              <xsd:enumeration value="Sheue-Lan Shyu"/>
              <xsd:enumeration value="Shukre Despradel"/>
              <xsd:enumeration value="Sio Ng"/>
              <xsd:enumeration value="Soma Chattopadhyay"/>
              <xsd:enumeration value="Soon-Sik Lee"/>
              <xsd:enumeration value="Stacy Davis"/>
              <xsd:enumeration value="Stan Moon"/>
              <xsd:enumeration value="Stephanie Christie"/>
              <xsd:enumeration value="Stephanie Parsons"/>
              <xsd:enumeration value="Stephanie Williams"/>
              <xsd:enumeration value="Stephen Bates"/>
              <xsd:enumeration value="Stephen Palmen"/>
              <xsd:enumeration value="Steve Boesel"/>
              <xsd:enumeration value="Steve Bolinger"/>
              <xsd:enumeration value="Steve Clouse"/>
              <xsd:enumeration value="Steve Haapala"/>
              <xsd:enumeration value="Steve Katko"/>
              <xsd:enumeration value="Steve Kim"/>
              <xsd:enumeration value="Steve Mauss"/>
              <xsd:enumeration value="Steve Roark"/>
              <xsd:enumeration value="Steve Thompson"/>
              <xsd:enumeration value="Steve White"/>
              <xsd:enumeration value="Steven Weidner"/>
              <xsd:enumeration value="Sue Dunigan"/>
              <xsd:enumeration value="Susan Hill"/>
              <xsd:enumeration value="Susan Patterson"/>
              <xsd:enumeration value="Susan Roediger"/>
              <xsd:enumeration value="Susan Taylor"/>
              <xsd:enumeration value="Tami Barrett"/>
              <xsd:enumeration value="Tammy Taggart"/>
              <xsd:enumeration value="Terry MacAuley"/>
              <xsd:enumeration value="Tess Starr"/>
              <xsd:enumeration value="Theresa Sprouffske"/>
              <xsd:enumeration value="Thomas Chancellor"/>
              <xsd:enumeration value="Thomas Grau"/>
              <xsd:enumeration value="Thomas Hulse"/>
              <xsd:enumeration value="Thomas Kerr"/>
              <xsd:enumeration value="Thomas Roylance"/>
              <xsd:enumeration value="Thomas Slimak"/>
              <xsd:enumeration value="Thomas Smith"/>
              <xsd:enumeration value="Thong Mai"/>
              <xsd:enumeration value="Tim Ahles"/>
              <xsd:enumeration value="Tim Crabb"/>
              <xsd:enumeration value="Tim Moore"/>
              <xsd:enumeration value="Tim Newkirk"/>
              <xsd:enumeration value="Tim White"/>
              <xsd:enumeration value="Timothy Wasson"/>
              <xsd:enumeration value="Todd Mooney"/>
              <xsd:enumeration value="Todd Pace"/>
              <xsd:enumeration value="Todd Prescott"/>
              <xsd:enumeration value="Todd Schoenke"/>
              <xsd:enumeration value="Todd Valentine"/>
              <xsd:enumeration value="Tom Bieker"/>
              <xsd:enumeration value="Tom Griga"/>
              <xsd:enumeration value="Tom Linde"/>
              <xsd:enumeration value="Tom Lulay"/>
              <xsd:enumeration value="Tom McDonald"/>
              <xsd:enumeration value="Tony Sam"/>
              <xsd:enumeration value="Tony Woody"/>
              <xsd:enumeration value="Toshi Forrest"/>
              <xsd:enumeration value="Travis Meacham"/>
              <xsd:enumeration value="Travis Sater"/>
              <xsd:enumeration value="Trevor Pattison"/>
              <xsd:enumeration value="Trevor Rose"/>
              <xsd:enumeration value="Troy Watts"/>
              <xsd:enumeration value="Tsit Lam"/>
              <xsd:enumeration value="Tung Le"/>
              <xsd:enumeration value="Valorie Olson"/>
              <xsd:enumeration value="Victor Neufeld"/>
              <xsd:enumeration value="Vu Phan"/>
              <xsd:enumeration value="Warren Wutzke"/>
              <xsd:enumeration value="Will Stelle"/>
              <xsd:enumeration value="William Montgomery"/>
              <xsd:enumeration value="WSDOT"/>
              <xsd:enumeration value="Wyatt Turner"/>
              <xsd:enumeration value="Zoe Robinson"/>
            </xsd:restriction>
          </xsd:simpleType>
        </xsd:union>
      </xsd:simpleType>
    </xsd:element>
    <xsd:element name="Authored_x0020_by" ma:index="6" nillable="true" ma:displayName="My Documents" ma:list="UserInfo" ma:internalName="Authored_x0020_by"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cipline" ma:index="7" nillable="true" ma:displayName="Discipline" ma:default="" ma:internalName="Discipline">
      <xsd:complexType>
        <xsd:complexContent>
          <xsd:extension base="dms:MultiChoiceFillIn">
            <xsd:sequence>
              <xsd:element name="Value" maxOccurs="unbounded" minOccurs="0" nillable="true">
                <xsd:simpleType>
                  <xsd:union memberTypes="dms:Text">
                    <xsd:simpleType>
                      <xsd:restriction base="dms:Choice">
                        <xsd:enumeration value="Access Management"/>
                        <xsd:enumeration value="Advance Construction"/>
                        <xsd:enumeration value="Assessment and Design Management"/>
                        <xsd:enumeration value="Background Data"/>
                        <xsd:enumeration value="Bridges &amp; Structures"/>
                        <xsd:enumeration value="CAD"/>
                        <xsd:enumeration value="CEVP"/>
                        <xsd:enumeration value="Change Order"/>
                        <xsd:enumeration value="Communication"/>
                        <xsd:enumeration value="Constructability"/>
                        <xsd:enumeration value="Construction Estimating"/>
                        <xsd:enumeration value="Construction Sequencing and Traffic Handling"/>
                        <xsd:enumeration value="Cost Estimate"/>
                        <xsd:enumeration value="Design File"/>
                        <xsd:enumeration value="Drainage"/>
                        <xsd:enumeration value="Environmental &amp; Permitting"/>
                        <xsd:enumeration value="Fire Suppression"/>
                        <xsd:enumeration value="Geotechnical"/>
                        <xsd:enumeration value="IJR"/>
                        <xsd:enumeration value="Local Agencies"/>
                        <xsd:enumeration value="Management"/>
                        <xsd:enumeration value="Pavement"/>
                        <xsd:enumeration value="Permits and Agreements"/>
                        <xsd:enumeration value="Plans for Approval"/>
                        <xsd:enumeration value="Plans Review"/>
                        <xsd:enumeration value="Preconstruction Support"/>
                        <xsd:enumeration value="Project Deliverable under GEC Contract obligations"/>
                        <xsd:enumeration value="PS &amp; E"/>
                        <xsd:enumeration value="Public Information &amp; Involvement"/>
                        <xsd:enumeration value="Quality"/>
                        <xsd:enumeration value="Railroads"/>
                        <xsd:enumeration value="RFI"/>
                        <xsd:enumeration value="Right of Way"/>
                        <xsd:enumeration value="Risk Analysis"/>
                        <xsd:enumeration value="Roadside"/>
                        <xsd:enumeration value="Roadway"/>
                        <xsd:enumeration value="Safety"/>
                        <xsd:enumeration value="Stormwater"/>
                        <xsd:enumeration value="Survey"/>
                        <xsd:enumeration value="Title Report"/>
                        <xsd:enumeration value="Traffic"/>
                        <xsd:enumeration value="Utilities"/>
                        <xsd:enumeration value="Value Engineering"/>
                      </xsd:restriction>
                    </xsd:simpleType>
                  </xsd:union>
                </xsd:simpleType>
              </xsd:element>
            </xsd:sequence>
          </xsd:extension>
        </xsd:complexContent>
      </xsd:complexType>
    </xsd:element>
    <xsd:element name="Document_x0020_Date" ma:index="8" nillable="true" ma:displayName="Document Date" ma:format="DateOnly" ma:internalName="Document_x0020_Date">
      <xsd:simpleType>
        <xsd:restriction base="dms:DateTime"/>
      </xsd:simpleType>
    </xsd:element>
    <xsd:element name="Nature_x0020_of_x0020_Document" ma:index="10" nillable="true" ma:displayName="Library Sort" ma:default="Work in Progress Documents" ma:format="Dropdown" ma:internalName="Nature_x0020_of_x0020_Document">
      <xsd:simpleType>
        <xsd:restriction base="dms:Choice">
          <xsd:enumeration value="Work in Progress Documents"/>
          <xsd:enumeration value="GIS Documents"/>
          <xsd:enumeration value="Archived"/>
          <xsd:enumeration value="NB Administrative Document"/>
          <xsd:enumeration value="HOV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65C9A-FA12-4E5A-9DA8-35C33DE5622A}">
  <ds:schemaRefs>
    <ds:schemaRef ds:uri="http://www.w3.org/XML/1998/namespace"/>
    <ds:schemaRef ds:uri="aa6198fe-0854-441b-bd7b-9caa387fb2cf"/>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8cd26bda-3144-4da7-a24e-6eba934c4efc"/>
    <ds:schemaRef ds:uri="http://schemas.microsoft.com/sharepoint/v3"/>
  </ds:schemaRefs>
</ds:datastoreItem>
</file>

<file path=customXml/itemProps2.xml><?xml version="1.0" encoding="utf-8"?>
<ds:datastoreItem xmlns:ds="http://schemas.openxmlformats.org/officeDocument/2006/customXml" ds:itemID="{96232E37-712E-470F-81C0-47C8E8247935}">
  <ds:schemaRefs>
    <ds:schemaRef ds:uri="http://schemas.microsoft.com/office/2006/metadata/longProperties"/>
  </ds:schemaRefs>
</ds:datastoreItem>
</file>

<file path=customXml/itemProps3.xml><?xml version="1.0" encoding="utf-8"?>
<ds:datastoreItem xmlns:ds="http://schemas.openxmlformats.org/officeDocument/2006/customXml" ds:itemID="{B2537601-8C98-4A2A-B2B5-952FE3288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6198fe-0854-441b-bd7b-9caa387fb2cf"/>
    <ds:schemaRef ds:uri="8cd26bda-3144-4da7-a24e-6eba934c4ef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D24B1F2-EB32-4860-949B-1E070A14C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WSDOT Non-Proprietary </vt:lpstr>
      <vt:lpstr>Sheet1</vt:lpstr>
      <vt:lpstr>'WSDOT Non-Proprietary '!Print_Area</vt:lpstr>
    </vt:vector>
  </TitlesOfParts>
  <Company>WSDOT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 to KCL Plans Matrix</dc:title>
  <dc:creator>danksj</dc:creator>
  <cp:lastModifiedBy>Silvestri Dobrovolny, Chiara</cp:lastModifiedBy>
  <cp:lastPrinted>2016-10-22T17:42:44Z</cp:lastPrinted>
  <dcterms:created xsi:type="dcterms:W3CDTF">2005-08-24T22:32:11Z</dcterms:created>
  <dcterms:modified xsi:type="dcterms:W3CDTF">2016-10-22T18:10:03Z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sign Center">
    <vt:lpwstr/>
  </property>
  <property fmtid="{D5CDD505-2E9C-101B-9397-08002B2CF9AE}" pid="4" name="WBS Level 2">
    <vt:lpwstr/>
  </property>
  <property fmtid="{D5CDD505-2E9C-101B-9397-08002B2CF9AE}" pid="5" name="WBS">
    <vt:lpwstr>PS &amp; E</vt:lpwstr>
  </property>
  <property fmtid="{D5CDD505-2E9C-101B-9397-08002B2CF9AE}" pid="6" name="Description0">
    <vt:lpwstr>POT to KCL Plans Matrix</vt:lpwstr>
  </property>
  <property fmtid="{D5CDD505-2E9C-101B-9397-08002B2CF9AE}" pid="7" name="Project Name">
    <vt:lpwstr>PK - I-5: Port of Tacoma Rd to King County Line</vt:lpwstr>
  </property>
  <property fmtid="{D5CDD505-2E9C-101B-9397-08002B2CF9AE}" pid="8" name="WBS Code">
    <vt:lpwstr/>
  </property>
  <property fmtid="{D5CDD505-2E9C-101B-9397-08002B2CF9AE}" pid="9" name="Document Type">
    <vt:lpwstr>Schedule</vt:lpwstr>
  </property>
  <property fmtid="{D5CDD505-2E9C-101B-9397-08002B2CF9AE}" pid="10" name="Author0">
    <vt:lpwstr>Joe Perez</vt:lpwstr>
  </property>
  <property fmtid="{D5CDD505-2E9C-101B-9397-08002B2CF9AE}" pid="11" name="Order">
    <vt:lpwstr>188900.000000000</vt:lpwstr>
  </property>
  <property fmtid="{D5CDD505-2E9C-101B-9397-08002B2CF9AE}" pid="12" name="ContentType">
    <vt:lpwstr>Process,Procedure, Checklist</vt:lpwstr>
  </property>
  <property fmtid="{D5CDD505-2E9C-101B-9397-08002B2CF9AE}" pid="13" name="Type of Document">
    <vt:lpwstr>xx</vt:lpwstr>
  </property>
  <property fmtid="{D5CDD505-2E9C-101B-9397-08002B2CF9AE}" pid="14" name="display_urn:schemas-microsoft-com:office:office#Authored_x0020_by">
    <vt:lpwstr>Joe Perez</vt:lpwstr>
  </property>
  <property fmtid="{D5CDD505-2E9C-101B-9397-08002B2CF9AE}" pid="15" name="ContentTypeId">
    <vt:lpwstr>0x0101001FB088CB9973104589F39AC6E86E3C70007ABAD4B86C849F42B247376329551FDF</vt:lpwstr>
  </property>
  <property fmtid="{D5CDD505-2E9C-101B-9397-08002B2CF9AE}" pid="16" name="Discipline">
    <vt:lpwstr>;#PS &amp; E;#</vt:lpwstr>
  </property>
  <property fmtid="{D5CDD505-2E9C-101B-9397-08002B2CF9AE}" pid="17" name="Document Date">
    <vt:lpwstr/>
  </property>
  <property fmtid="{D5CDD505-2E9C-101B-9397-08002B2CF9AE}" pid="18" name="Document Author">
    <vt:lpwstr>Joe Perez</vt:lpwstr>
  </property>
  <property fmtid="{D5CDD505-2E9C-101B-9397-08002B2CF9AE}" pid="19" name="Authored by">
    <vt:lpwstr>95;#MIS\jperez</vt:lpwstr>
  </property>
  <property fmtid="{D5CDD505-2E9C-101B-9397-08002B2CF9AE}" pid="20" name="Nature of Document">
    <vt:lpwstr>Work in Progress Documents</vt:lpwstr>
  </property>
  <property fmtid="{D5CDD505-2E9C-101B-9397-08002B2CF9AE}" pid="21" name="Project name0">
    <vt:lpwstr>;#PC.10 - SR 16: EB Nalley Valley;#</vt:lpwstr>
  </property>
  <property fmtid="{D5CDD505-2E9C-101B-9397-08002B2CF9AE}" pid="22" name="T St. Doc">
    <vt:lpwstr>No</vt:lpwstr>
  </property>
  <property fmtid="{D5CDD505-2E9C-101B-9397-08002B2CF9AE}" pid="23" name="URL">
    <vt:lpwstr/>
  </property>
  <property fmtid="{D5CDD505-2E9C-101B-9397-08002B2CF9AE}" pid="24" name="G-Drive Folder">
    <vt:lpwstr>Schedules</vt:lpwstr>
  </property>
</Properties>
</file>