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18"/>
  <workbookPr/>
  <mc:AlternateContent xmlns:mc="http://schemas.openxmlformats.org/markup-compatibility/2006">
    <mc:Choice Requires="x15">
      <x15ac:absPath xmlns:x15ac="http://schemas.microsoft.com/office/spreadsheetml/2010/11/ac" url="L:\S_Research\8- Roadside Safety Pooled Fund\2023 Program\Meetings\AnnualMeeting\"/>
    </mc:Choice>
  </mc:AlternateContent>
  <xr:revisionPtr revIDLastSave="2" documentId="13_ncr:1_{B848924B-B33E-46A5-A660-3172FBD50F1D}" xr6:coauthVersionLast="47" xr6:coauthVersionMax="47" xr10:uidLastSave="{DA97284B-F8CB-47B1-8C6C-BC6396F6AB34}"/>
  <bookViews>
    <workbookView xWindow="-25515" yWindow="3045" windowWidth="23085" windowHeight="12345" xr2:uid="{00000000-000D-0000-FFFF-FFFF00000000}"/>
  </bookViews>
  <sheets>
    <sheet name="Dec. 2021" sheetId="1" r:id="rId1"/>
  </sheets>
  <definedNames>
    <definedName name="_xlnm.Print_Area" localSheetId="0">'Dec. 2021'!$B$2:$I$45</definedName>
    <definedName name="_xlnm.Print_Titles" localSheetId="0">'Dec. 2021'!$3:$3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H12" i="1"/>
  <c r="H13" i="1"/>
  <c r="H14" i="1"/>
  <c r="H15" i="1"/>
  <c r="H16" i="1"/>
  <c r="H5" i="1"/>
  <c r="H7" i="1"/>
  <c r="H6" i="1"/>
  <c r="H8" i="1"/>
  <c r="H9" i="1"/>
  <c r="G17" i="1"/>
  <c r="F17" i="1"/>
  <c r="H10" i="1" l="1"/>
  <c r="H17" i="1"/>
  <c r="H19" i="1" s="1"/>
  <c r="B22" i="1" l="1"/>
  <c r="F44" i="1"/>
  <c r="B23" i="1" l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F10" i="1"/>
  <c r="F19" i="1" l="1"/>
  <c r="G10" i="1"/>
  <c r="G19" i="1" s="1"/>
  <c r="G45" i="1" l="1"/>
  <c r="F45" i="1"/>
</calcChain>
</file>

<file path=xl/sharedStrings.xml><?xml version="1.0" encoding="utf-8"?>
<sst xmlns="http://schemas.openxmlformats.org/spreadsheetml/2006/main" count="126" uniqueCount="112">
  <si>
    <t>TPF 5(343) MASH Pooled Fund - FFY2022 Voting Results (updated 12/21/21)</t>
  </si>
  <si>
    <t>Rank</t>
  </si>
  <si>
    <t>ID</t>
  </si>
  <si>
    <t>New Projects</t>
  </si>
  <si>
    <t>Vote/Score</t>
  </si>
  <si>
    <t>Original (9/23/21)</t>
  </si>
  <si>
    <t>Revised (12/22/21)</t>
  </si>
  <si>
    <t>Change</t>
  </si>
  <si>
    <t>Lead/Tech Rep</t>
  </si>
  <si>
    <t>Comment</t>
  </si>
  <si>
    <t>Task Order</t>
  </si>
  <si>
    <t>Prioritized for FFY 2022</t>
  </si>
  <si>
    <t>2021-04-BR</t>
  </si>
  <si>
    <t>MASH 4-12 Evaluation of a Fence Mounted System for Attachments to Concrete Bridge Barrier</t>
  </si>
  <si>
    <t>Derwood Sheppard (FL)</t>
  </si>
  <si>
    <t>Original error in budget tabulation</t>
  </si>
  <si>
    <t>ES</t>
  </si>
  <si>
    <t>2021-06-LSRB (CONT)</t>
  </si>
  <si>
    <t>MASH TL-3 Transition Design with a storm drain inlet (continuation)</t>
  </si>
  <si>
    <t>Construction cost increase - a new design was developed with the Tech reps support reflecting state's interest in a direct post mounting transition with a wing wall, requiring an outside vendor and cost estimate - but it missed the indirect $$ in the cost that was presented.</t>
  </si>
  <si>
    <t>DY</t>
  </si>
  <si>
    <t>2020-02-BD</t>
  </si>
  <si>
    <t>Multi-directional base design for steel beam non-proprietary large sign supports—Phase II</t>
  </si>
  <si>
    <t>Ted Whitmore (WV)</t>
  </si>
  <si>
    <t>Refined budget</t>
  </si>
  <si>
    <t>EM</t>
  </si>
  <si>
    <t>2021-02-LSRB</t>
  </si>
  <si>
    <t>Crash testing a Guardrail on 1TO1 slope</t>
  </si>
  <si>
    <t>Joe Hall (WV)</t>
  </si>
  <si>
    <t>ET</t>
  </si>
  <si>
    <t>2021-01-BD</t>
  </si>
  <si>
    <t>Crashworthy Pedestrian and Small Traffic Signals</t>
  </si>
  <si>
    <t>Derwood Sheppard (FL) Shawn Debenham (UT)</t>
  </si>
  <si>
    <t>EV</t>
  </si>
  <si>
    <t>Subtotal</t>
  </si>
  <si>
    <t>Other Projects for FFY2022</t>
  </si>
  <si>
    <t>MASH Implementation Support</t>
  </si>
  <si>
    <t>John Donahue (WA)</t>
  </si>
  <si>
    <t>Adjustment based on reduced scope</t>
  </si>
  <si>
    <t>EQ</t>
  </si>
  <si>
    <t>Professional Opinions</t>
  </si>
  <si>
    <t>Jim Danila (MA)</t>
  </si>
  <si>
    <t>ER</t>
  </si>
  <si>
    <t>Pooled Fund Administration</t>
  </si>
  <si>
    <t>Adjustment based on FFY2021 carryover</t>
  </si>
  <si>
    <t>EW</t>
  </si>
  <si>
    <t>Travel</t>
  </si>
  <si>
    <t>TTI</t>
  </si>
  <si>
    <t>EZ</t>
  </si>
  <si>
    <t>Reserve</t>
  </si>
  <si>
    <t>Total Estimated Budget</t>
  </si>
  <si>
    <t>Should be zero to balance</t>
  </si>
  <si>
    <t xml:space="preserve">Remaining (unfunded) proposals in order. . . </t>
  </si>
  <si>
    <t>2021-04-WZ</t>
  </si>
  <si>
    <t>Portable sign supports for aluminum signs with variation on mounting height</t>
  </si>
  <si>
    <t>15 months</t>
  </si>
  <si>
    <t>2021-02-BD</t>
  </si>
  <si>
    <t>Evaluation of Four Bolt Slip Base for Breakaway Luminaire 
Supports for Various Pole Configurations</t>
  </si>
  <si>
    <t>2020-04-LCB</t>
  </si>
  <si>
    <t>MASH TL-3 Compliance for Median Guide Rail Transition to F-Shape Barrier</t>
  </si>
  <si>
    <t>18 months</t>
  </si>
  <si>
    <t>2021-04-LCB</t>
  </si>
  <si>
    <t>MASH Test Level 3 Evaluation of Flared Portable Concrete Barriers Installations for Work Zones Deployments</t>
  </si>
  <si>
    <t>14 months</t>
  </si>
  <si>
    <t>2021-04-LSRB</t>
  </si>
  <si>
    <t>MASH TL-3 testing of a short radius design with TL-3 primary road and TL-2 secondary road</t>
  </si>
  <si>
    <t>16 months</t>
  </si>
  <si>
    <t>2021-07-LSRB (CONT)</t>
  </si>
  <si>
    <t>MASH TL-3 Evaluation of shorter thrie beam approach transition (continuation)</t>
  </si>
  <si>
    <t>just testing an already provided design</t>
  </si>
  <si>
    <t>2019-40-LSRB</t>
  </si>
  <si>
    <t>31"W-beam Guardrail (Steel and Wood Post) in Asphalt Mow-Strip</t>
  </si>
  <si>
    <t>12 months</t>
  </si>
  <si>
    <t>2021-08-LSRB (CONT)</t>
  </si>
  <si>
    <t>Mash Test Level 3 Design, testing and evaluation of a Flared Guardrail System (Continuation)</t>
  </si>
  <si>
    <t>~$120K for 2 tests, just need testing</t>
  </si>
  <si>
    <t>2021-02-BR</t>
  </si>
  <si>
    <t>Phase 2 Thrie Beam Retrofit – Application of Phase 1 MASH TL-3 Thrie Beam Retrofit  to Specific Bridge Applications</t>
  </si>
  <si>
    <t>2020-12-LSRB</t>
  </si>
  <si>
    <t>Determine MASH compliance and deflection for strong post w-beam guiderail</t>
  </si>
  <si>
    <t>2021-03-LSRB</t>
  </si>
  <si>
    <t>Crash testing a Guardrail on 6TO1 slope</t>
  </si>
  <si>
    <t>2019-35-LCB</t>
  </si>
  <si>
    <t>Vehicle Collision Forces Due to Lean of SUT or Trailer</t>
  </si>
  <si>
    <t xml:space="preserve">16 months </t>
  </si>
  <si>
    <t>2021-09-LSRB</t>
  </si>
  <si>
    <t>Preformance Enchancements of shortened blockouts</t>
  </si>
  <si>
    <t xml:space="preserve">15 months </t>
  </si>
  <si>
    <t>2021-01-BR</t>
  </si>
  <si>
    <t>Open Joints in Concrete Bridge Rail &amp; Cover Plate</t>
  </si>
  <si>
    <t xml:space="preserve">12 months </t>
  </si>
  <si>
    <t>2019-08-LCB</t>
  </si>
  <si>
    <t>Investigation and Testing of the Shallowest Embedment or Footing Required for a Cast-In-Place Concrete Median Barrier at MASH TL-5 Conditions</t>
  </si>
  <si>
    <t>2021-01-LSRB</t>
  </si>
  <si>
    <t>Development of a Semi-Rigid Longitudinal Barrier System Capable of Withstanding</t>
  </si>
  <si>
    <t xml:space="preserve">24 months </t>
  </si>
  <si>
    <t>2019-34-BR</t>
  </si>
  <si>
    <t>Resistance of Bolt-through anchor to Repeated Impact Loading</t>
  </si>
  <si>
    <t xml:space="preserve">17 months </t>
  </si>
  <si>
    <t>2021-03-WZ</t>
  </si>
  <si>
    <t>Acceptable Service Life for Temporary Traffic Control Devices</t>
  </si>
  <si>
    <t>2021-02-WZ</t>
  </si>
  <si>
    <t>MASH Guidelines for the manufacturing and testing of trailer mounted devices</t>
  </si>
  <si>
    <t>2020-01-WZ</t>
  </si>
  <si>
    <t xml:space="preserve"> Effect Effect of commonly used accessories such as lights, and sensors on crashworthiness of work zone category 1 under MASH testing</t>
  </si>
  <si>
    <t>2021-05-LCB (CONT)</t>
  </si>
  <si>
    <t>Tubular Barrier gap rail for MASH tL-4 (Continuation Project)</t>
  </si>
  <si>
    <t>9 months</t>
  </si>
  <si>
    <t>2020-03-WZ</t>
  </si>
  <si>
    <t xml:space="preserve"> Testing of Sensor Attachments for Work Zone Sign Systems</t>
  </si>
  <si>
    <t>Value of unfunded proposals</t>
  </si>
  <si>
    <t>Total value of all proposals prepared in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</si>
</sst>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rgb="FFED7D3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9D08E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3" borderId="4" xfId="0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6" fontId="6" fillId="6" borderId="4" xfId="0" applyNumberFormat="1" applyFont="1" applyFill="1" applyBorder="1" applyAlignment="1">
      <alignment horizontal="center" vertical="center" wrapText="1"/>
    </xf>
    <xf numFmtId="6" fontId="7" fillId="7" borderId="4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6" fontId="0" fillId="0" borderId="4" xfId="0" applyNumberForma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6" fontId="1" fillId="4" borderId="4" xfId="0" applyNumberFormat="1" applyFont="1" applyFill="1" applyBorder="1" applyAlignment="1">
      <alignment horizontal="center" vertical="center" wrapText="1"/>
    </xf>
    <xf numFmtId="6" fontId="5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9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  <color rgb="FFFF6600"/>
      <color rgb="FFFF5050"/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5"/>
  <sheetViews>
    <sheetView tabSelected="1" zoomScaleNormal="100" workbookViewId="0">
      <pane ySplit="3" topLeftCell="B4" activePane="bottomLeft" state="frozen"/>
      <selection pane="bottomLeft" activeCell="B2" sqref="B2"/>
    </sheetView>
  </sheetViews>
  <sheetFormatPr defaultRowHeight="14.45"/>
  <cols>
    <col min="1" max="1" width="4.7109375" customWidth="1"/>
    <col min="2" max="2" width="6.28515625" style="6" customWidth="1"/>
    <col min="3" max="3" width="20.7109375" customWidth="1"/>
    <col min="4" max="4" width="57" customWidth="1"/>
    <col min="5" max="5" width="20.7109375" style="6" hidden="1" customWidth="1"/>
    <col min="6" max="8" width="13" customWidth="1"/>
    <col min="9" max="9" width="23.42578125" customWidth="1"/>
    <col min="10" max="10" width="64.7109375" customWidth="1"/>
    <col min="11" max="11" width="20.7109375" style="6" customWidth="1"/>
    <col min="12" max="12" width="20.7109375" customWidth="1"/>
  </cols>
  <sheetData>
    <row r="1" spans="2:11" ht="15" thickBot="1"/>
    <row r="2" spans="2:11" ht="26.45" thickBot="1">
      <c r="B2" s="38" t="s">
        <v>0</v>
      </c>
      <c r="C2" s="39"/>
      <c r="D2" s="39"/>
      <c r="E2" s="39"/>
      <c r="F2" s="39"/>
      <c r="G2" s="39"/>
      <c r="H2" s="39"/>
      <c r="I2" s="39"/>
      <c r="J2" s="39"/>
      <c r="K2" s="40"/>
    </row>
    <row r="3" spans="2:11" ht="31.9" thickBot="1">
      <c r="B3" s="20" t="s">
        <v>1</v>
      </c>
      <c r="C3" s="10" t="s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  <c r="K3" s="10" t="s">
        <v>10</v>
      </c>
    </row>
    <row r="4" spans="2:11" ht="16.149999999999999" thickBot="1">
      <c r="B4" s="21"/>
      <c r="C4" s="1"/>
      <c r="D4" s="4" t="s">
        <v>11</v>
      </c>
      <c r="E4" s="5"/>
      <c r="F4" s="31"/>
      <c r="G4" s="31"/>
      <c r="H4" s="31"/>
      <c r="I4" s="32"/>
      <c r="J4" s="35"/>
      <c r="K4" s="19"/>
    </row>
    <row r="5" spans="2:11" ht="33" customHeight="1" thickBot="1">
      <c r="B5" s="21">
        <v>1</v>
      </c>
      <c r="C5" s="1" t="s">
        <v>12</v>
      </c>
      <c r="D5" s="3" t="s">
        <v>13</v>
      </c>
      <c r="E5" s="5">
        <v>115</v>
      </c>
      <c r="F5" s="31">
        <v>150000</v>
      </c>
      <c r="G5" s="31">
        <v>175000</v>
      </c>
      <c r="H5" s="31">
        <f>+G5-F5</f>
        <v>25000</v>
      </c>
      <c r="I5" s="32" t="s">
        <v>14</v>
      </c>
      <c r="J5" s="35" t="s">
        <v>15</v>
      </c>
      <c r="K5" s="23" t="s">
        <v>16</v>
      </c>
    </row>
    <row r="6" spans="2:11" ht="86.45" customHeight="1" thickBot="1">
      <c r="B6" s="21">
        <v>2</v>
      </c>
      <c r="C6" s="1" t="s">
        <v>17</v>
      </c>
      <c r="D6" s="3" t="s">
        <v>18</v>
      </c>
      <c r="E6" s="5">
        <v>110</v>
      </c>
      <c r="F6" s="31">
        <v>57000</v>
      </c>
      <c r="G6" s="31">
        <v>94000</v>
      </c>
      <c r="H6" s="31">
        <f>+G6-F6</f>
        <v>37000</v>
      </c>
      <c r="I6" s="32" t="s">
        <v>14</v>
      </c>
      <c r="J6" s="35" t="s">
        <v>19</v>
      </c>
      <c r="K6" s="24" t="s">
        <v>20</v>
      </c>
    </row>
    <row r="7" spans="2:11" ht="36" customHeight="1" thickBot="1">
      <c r="B7" s="21">
        <v>3</v>
      </c>
      <c r="C7" s="1" t="s">
        <v>21</v>
      </c>
      <c r="D7" s="3" t="s">
        <v>22</v>
      </c>
      <c r="E7" s="5">
        <v>94</v>
      </c>
      <c r="F7" s="31">
        <v>265000</v>
      </c>
      <c r="G7" s="31">
        <v>262000</v>
      </c>
      <c r="H7" s="31">
        <f>+G7-F7</f>
        <v>-3000</v>
      </c>
      <c r="I7" s="32" t="s">
        <v>23</v>
      </c>
      <c r="J7" s="35" t="s">
        <v>24</v>
      </c>
      <c r="K7" s="25" t="s">
        <v>25</v>
      </c>
    </row>
    <row r="8" spans="2:11" ht="16.149999999999999" thickBot="1">
      <c r="B8" s="21">
        <v>4</v>
      </c>
      <c r="C8" s="1" t="s">
        <v>26</v>
      </c>
      <c r="D8" s="3" t="s">
        <v>27</v>
      </c>
      <c r="E8" s="5">
        <v>91</v>
      </c>
      <c r="F8" s="31">
        <v>180000</v>
      </c>
      <c r="G8" s="31">
        <v>173000</v>
      </c>
      <c r="H8" s="31">
        <f>+G8-F8</f>
        <v>-7000</v>
      </c>
      <c r="I8" s="32" t="s">
        <v>28</v>
      </c>
      <c r="J8" s="35" t="s">
        <v>24</v>
      </c>
      <c r="K8" s="26" t="s">
        <v>29</v>
      </c>
    </row>
    <row r="9" spans="2:11" ht="32.450000000000003" customHeight="1" thickBot="1">
      <c r="B9" s="21">
        <v>5</v>
      </c>
      <c r="C9" s="1" t="s">
        <v>30</v>
      </c>
      <c r="D9" s="3" t="s">
        <v>31</v>
      </c>
      <c r="E9" s="5">
        <v>87</v>
      </c>
      <c r="F9" s="31">
        <v>209000</v>
      </c>
      <c r="G9" s="31">
        <v>215000</v>
      </c>
      <c r="H9" s="31">
        <f>+G9-F9</f>
        <v>6000</v>
      </c>
      <c r="I9" s="32" t="s">
        <v>32</v>
      </c>
      <c r="J9" s="35" t="s">
        <v>24</v>
      </c>
      <c r="K9" s="27" t="s">
        <v>33</v>
      </c>
    </row>
    <row r="10" spans="2:11" ht="16.149999999999999" thickBot="1">
      <c r="B10" s="22"/>
      <c r="C10" s="7"/>
      <c r="D10" s="8" t="s">
        <v>34</v>
      </c>
      <c r="E10" s="9"/>
      <c r="F10" s="33">
        <f>SUM(F5:F9)</f>
        <v>861000</v>
      </c>
      <c r="G10" s="33">
        <f>SUM(G5:G9)</f>
        <v>919000</v>
      </c>
      <c r="H10" s="33">
        <f>SUM(H5:H9)</f>
        <v>58000</v>
      </c>
      <c r="I10" s="14"/>
      <c r="J10" s="36"/>
      <c r="K10" s="29"/>
    </row>
    <row r="11" spans="2:11" ht="16.149999999999999" thickBot="1">
      <c r="B11" s="21"/>
      <c r="C11" s="1"/>
      <c r="D11" s="4" t="s">
        <v>35</v>
      </c>
      <c r="E11" s="13"/>
      <c r="F11" s="13"/>
      <c r="G11" s="34"/>
      <c r="H11" s="34"/>
      <c r="I11" s="32"/>
      <c r="J11" s="35"/>
      <c r="K11" s="27"/>
    </row>
    <row r="12" spans="2:11" ht="16.149999999999999" thickBot="1">
      <c r="B12" s="21"/>
      <c r="C12" s="1"/>
      <c r="D12" s="3" t="s">
        <v>36</v>
      </c>
      <c r="E12" s="5"/>
      <c r="F12" s="31">
        <v>50000</v>
      </c>
      <c r="G12" s="31">
        <v>40000</v>
      </c>
      <c r="H12" s="31">
        <f>+G12-F12</f>
        <v>-10000</v>
      </c>
      <c r="I12" s="32" t="s">
        <v>37</v>
      </c>
      <c r="J12" s="35" t="s">
        <v>38</v>
      </c>
      <c r="K12" s="26" t="s">
        <v>39</v>
      </c>
    </row>
    <row r="13" spans="2:11" ht="16.149999999999999" thickBot="1">
      <c r="B13" s="21"/>
      <c r="C13" s="1"/>
      <c r="D13" s="3" t="s">
        <v>40</v>
      </c>
      <c r="E13" s="5"/>
      <c r="F13" s="31">
        <v>50000</v>
      </c>
      <c r="G13" s="31">
        <v>50000</v>
      </c>
      <c r="H13" s="31">
        <f>+G13-F13</f>
        <v>0</v>
      </c>
      <c r="I13" s="32" t="s">
        <v>41</v>
      </c>
      <c r="J13" s="35"/>
      <c r="K13" s="27" t="s">
        <v>42</v>
      </c>
    </row>
    <row r="14" spans="2:11" ht="16.149999999999999" thickBot="1">
      <c r="B14" s="21"/>
      <c r="C14" s="1"/>
      <c r="D14" s="3" t="s">
        <v>43</v>
      </c>
      <c r="E14" s="5"/>
      <c r="F14" s="31">
        <v>20000</v>
      </c>
      <c r="G14" s="31">
        <v>11000</v>
      </c>
      <c r="H14" s="31">
        <f>+G14-F14</f>
        <v>-9000</v>
      </c>
      <c r="I14" s="32" t="s">
        <v>37</v>
      </c>
      <c r="J14" s="35" t="s">
        <v>44</v>
      </c>
      <c r="K14" s="26" t="s">
        <v>45</v>
      </c>
    </row>
    <row r="15" spans="2:11" ht="16.149999999999999" thickBot="1">
      <c r="B15" s="21"/>
      <c r="C15" s="1"/>
      <c r="D15" s="3" t="s">
        <v>46</v>
      </c>
      <c r="E15" s="5"/>
      <c r="F15" s="31">
        <v>50000</v>
      </c>
      <c r="G15" s="31">
        <v>50000</v>
      </c>
      <c r="H15" s="31">
        <f>+G15-F15</f>
        <v>0</v>
      </c>
      <c r="I15" s="32" t="s">
        <v>47</v>
      </c>
      <c r="J15" s="35"/>
      <c r="K15" s="27" t="s">
        <v>48</v>
      </c>
    </row>
    <row r="16" spans="2:11" ht="16.149999999999999" thickBot="1">
      <c r="B16" s="21"/>
      <c r="C16" s="1"/>
      <c r="D16" s="3" t="s">
        <v>49</v>
      </c>
      <c r="E16" s="5"/>
      <c r="F16" s="31">
        <v>39000</v>
      </c>
      <c r="G16" s="31">
        <v>0</v>
      </c>
      <c r="H16" s="31">
        <f>+G16-F16</f>
        <v>-39000</v>
      </c>
      <c r="I16" s="32"/>
      <c r="J16" s="35"/>
      <c r="K16" s="28"/>
    </row>
    <row r="17" spans="2:11" ht="16.149999999999999" thickBot="1">
      <c r="B17" s="22"/>
      <c r="C17" s="7"/>
      <c r="D17" s="8" t="s">
        <v>34</v>
      </c>
      <c r="E17" s="7"/>
      <c r="F17" s="33">
        <f>SUM(F12:F16)</f>
        <v>209000</v>
      </c>
      <c r="G17" s="33">
        <f>SUM(G12:G16)</f>
        <v>151000</v>
      </c>
      <c r="H17" s="33">
        <f>SUM(H12:H16)</f>
        <v>-58000</v>
      </c>
      <c r="I17" s="14"/>
      <c r="J17" s="37"/>
      <c r="K17" s="30"/>
    </row>
    <row r="18" spans="2:11" ht="16.149999999999999" thickBot="1">
      <c r="B18" s="21"/>
      <c r="C18" s="1"/>
      <c r="D18" s="4"/>
      <c r="E18" s="5"/>
      <c r="F18" s="5"/>
      <c r="G18" s="5"/>
      <c r="H18" s="5"/>
      <c r="I18" s="32"/>
      <c r="J18" s="35"/>
      <c r="K18" s="19"/>
    </row>
    <row r="19" spans="2:11" ht="16.149999999999999" thickBot="1">
      <c r="B19" s="22"/>
      <c r="C19" s="7"/>
      <c r="D19" s="8" t="s">
        <v>50</v>
      </c>
      <c r="E19" s="7"/>
      <c r="F19" s="33">
        <f>SUM(F17,F10)</f>
        <v>1070000</v>
      </c>
      <c r="G19" s="33">
        <f t="shared" ref="G19:H19" si="0">SUM(G17,G10)</f>
        <v>1070000</v>
      </c>
      <c r="H19" s="33">
        <f t="shared" si="0"/>
        <v>0</v>
      </c>
      <c r="I19" s="14"/>
      <c r="J19" s="37" t="s">
        <v>51</v>
      </c>
      <c r="K19" s="30"/>
    </row>
    <row r="20" spans="2:11" ht="16.149999999999999" thickBot="1">
      <c r="B20" s="21"/>
      <c r="C20" s="1"/>
      <c r="D20" s="12"/>
      <c r="E20" s="13"/>
      <c r="F20" s="13"/>
      <c r="G20" s="34"/>
      <c r="H20" s="34"/>
      <c r="I20" s="32"/>
      <c r="J20" s="35"/>
      <c r="K20" s="19"/>
    </row>
    <row r="21" spans="2:11" ht="16.149999999999999" thickBot="1">
      <c r="B21" s="21"/>
      <c r="C21" s="1"/>
      <c r="D21" s="4" t="s">
        <v>52</v>
      </c>
      <c r="E21" s="5"/>
      <c r="F21" s="5"/>
      <c r="G21" s="5"/>
      <c r="H21" s="5"/>
      <c r="I21" s="32"/>
      <c r="J21" s="35"/>
      <c r="K21" s="17"/>
    </row>
    <row r="22" spans="2:11" ht="29.45" thickBot="1">
      <c r="B22" s="21">
        <f>+B9+1</f>
        <v>6</v>
      </c>
      <c r="C22" s="2" t="s">
        <v>53</v>
      </c>
      <c r="D22" s="3" t="s">
        <v>54</v>
      </c>
      <c r="E22" s="5">
        <v>77</v>
      </c>
      <c r="F22" s="31">
        <v>205000</v>
      </c>
      <c r="G22" s="15" t="s">
        <v>55</v>
      </c>
      <c r="H22" s="31"/>
      <c r="I22" s="32"/>
      <c r="J22" s="35"/>
      <c r="K22" s="19"/>
    </row>
    <row r="23" spans="2:11" ht="29.45" thickBot="1">
      <c r="B23" s="21">
        <f>+B22+1</f>
        <v>7</v>
      </c>
      <c r="C23" s="2" t="s">
        <v>56</v>
      </c>
      <c r="D23" s="3" t="s">
        <v>57</v>
      </c>
      <c r="E23" s="5">
        <v>66</v>
      </c>
      <c r="F23" s="31">
        <v>205000</v>
      </c>
      <c r="G23" s="15" t="s">
        <v>55</v>
      </c>
      <c r="H23" s="31"/>
      <c r="I23" s="32"/>
      <c r="J23" s="35"/>
      <c r="K23" s="17"/>
    </row>
    <row r="24" spans="2:11" ht="29.45" thickBot="1">
      <c r="B24" s="21">
        <f t="shared" ref="B24:B43" si="1">+B23+1</f>
        <v>8</v>
      </c>
      <c r="C24" s="2" t="s">
        <v>58</v>
      </c>
      <c r="D24" s="3" t="s">
        <v>59</v>
      </c>
      <c r="E24" s="5">
        <v>66</v>
      </c>
      <c r="F24" s="31">
        <v>170000</v>
      </c>
      <c r="G24" s="15" t="s">
        <v>60</v>
      </c>
      <c r="H24" s="31"/>
      <c r="I24" s="32"/>
      <c r="J24" s="35"/>
      <c r="K24" s="19"/>
    </row>
    <row r="25" spans="2:11" ht="29.45" thickBot="1">
      <c r="B25" s="21">
        <f t="shared" si="1"/>
        <v>9</v>
      </c>
      <c r="C25" s="2" t="s">
        <v>61</v>
      </c>
      <c r="D25" s="3" t="s">
        <v>62</v>
      </c>
      <c r="E25" s="5">
        <v>66</v>
      </c>
      <c r="F25" s="31">
        <v>189000</v>
      </c>
      <c r="G25" s="15" t="s">
        <v>63</v>
      </c>
      <c r="H25" s="31"/>
      <c r="I25" s="32"/>
      <c r="J25" s="35"/>
      <c r="K25" s="17"/>
    </row>
    <row r="26" spans="2:11" ht="29.45" thickBot="1">
      <c r="B26" s="21">
        <f t="shared" si="1"/>
        <v>10</v>
      </c>
      <c r="C26" s="2" t="s">
        <v>64</v>
      </c>
      <c r="D26" s="3" t="s">
        <v>65</v>
      </c>
      <c r="E26" s="5">
        <v>66</v>
      </c>
      <c r="F26" s="31">
        <v>245000</v>
      </c>
      <c r="G26" s="15" t="s">
        <v>66</v>
      </c>
      <c r="H26" s="31"/>
      <c r="I26" s="32"/>
      <c r="J26" s="35"/>
      <c r="K26" s="19"/>
    </row>
    <row r="27" spans="2:11" ht="58.15" thickBot="1">
      <c r="B27" s="21">
        <f t="shared" si="1"/>
        <v>11</v>
      </c>
      <c r="C27" s="2" t="s">
        <v>67</v>
      </c>
      <c r="D27" s="3" t="s">
        <v>68</v>
      </c>
      <c r="E27" s="5">
        <v>62</v>
      </c>
      <c r="F27" s="31">
        <v>120000</v>
      </c>
      <c r="G27" s="15" t="s">
        <v>69</v>
      </c>
      <c r="H27" s="31"/>
      <c r="I27" s="32"/>
      <c r="J27" s="35"/>
      <c r="K27" s="17"/>
    </row>
    <row r="28" spans="2:11" ht="16.149999999999999" thickBot="1">
      <c r="B28" s="21">
        <f t="shared" si="1"/>
        <v>12</v>
      </c>
      <c r="C28" s="2" t="s">
        <v>70</v>
      </c>
      <c r="D28" s="3" t="s">
        <v>71</v>
      </c>
      <c r="E28" s="5">
        <v>54</v>
      </c>
      <c r="F28" s="31">
        <v>219000</v>
      </c>
      <c r="G28" s="15" t="s">
        <v>72</v>
      </c>
      <c r="H28" s="31"/>
      <c r="I28" s="32"/>
      <c r="J28" s="35"/>
      <c r="K28" s="19"/>
    </row>
    <row r="29" spans="2:11" ht="43.9" thickBot="1">
      <c r="B29" s="21">
        <f t="shared" si="1"/>
        <v>13</v>
      </c>
      <c r="C29" s="2" t="s">
        <v>73</v>
      </c>
      <c r="D29" s="3" t="s">
        <v>74</v>
      </c>
      <c r="E29" s="5">
        <v>53</v>
      </c>
      <c r="F29" s="31">
        <v>130000</v>
      </c>
      <c r="G29" s="15" t="s">
        <v>75</v>
      </c>
      <c r="H29" s="31"/>
      <c r="I29" s="32"/>
      <c r="J29" s="35"/>
      <c r="K29" s="17"/>
    </row>
    <row r="30" spans="2:11" ht="29.45" thickBot="1">
      <c r="B30" s="21">
        <f t="shared" si="1"/>
        <v>14</v>
      </c>
      <c r="C30" s="2" t="s">
        <v>76</v>
      </c>
      <c r="D30" s="3" t="s">
        <v>77</v>
      </c>
      <c r="E30" s="5">
        <v>50</v>
      </c>
      <c r="F30" s="31">
        <v>115400</v>
      </c>
      <c r="G30" s="15" t="s">
        <v>60</v>
      </c>
      <c r="H30" s="31"/>
      <c r="I30" s="32"/>
      <c r="J30" s="35"/>
      <c r="K30" s="19"/>
    </row>
    <row r="31" spans="2:11" ht="29.45" thickBot="1">
      <c r="B31" s="21">
        <f t="shared" si="1"/>
        <v>15</v>
      </c>
      <c r="C31" s="2" t="s">
        <v>78</v>
      </c>
      <c r="D31" s="3" t="s">
        <v>79</v>
      </c>
      <c r="E31" s="5">
        <v>48</v>
      </c>
      <c r="F31" s="31">
        <v>179000</v>
      </c>
      <c r="G31" s="15" t="s">
        <v>66</v>
      </c>
      <c r="H31" s="31"/>
      <c r="I31" s="32"/>
      <c r="J31" s="35"/>
      <c r="K31" s="17"/>
    </row>
    <row r="32" spans="2:11" ht="16.149999999999999" thickBot="1">
      <c r="B32" s="21">
        <f t="shared" si="1"/>
        <v>16</v>
      </c>
      <c r="C32" s="2" t="s">
        <v>80</v>
      </c>
      <c r="D32" s="3" t="s">
        <v>81</v>
      </c>
      <c r="E32" s="5">
        <v>47</v>
      </c>
      <c r="F32" s="31">
        <v>156000</v>
      </c>
      <c r="G32" s="15" t="s">
        <v>66</v>
      </c>
      <c r="H32" s="31"/>
      <c r="I32" s="32"/>
      <c r="J32" s="35"/>
      <c r="K32" s="19"/>
    </row>
    <row r="33" spans="2:11" ht="16.149999999999999" thickBot="1">
      <c r="B33" s="21">
        <f t="shared" si="1"/>
        <v>17</v>
      </c>
      <c r="C33" s="2" t="s">
        <v>82</v>
      </c>
      <c r="D33" s="3" t="s">
        <v>83</v>
      </c>
      <c r="E33" s="5">
        <v>37</v>
      </c>
      <c r="F33" s="31">
        <v>92000</v>
      </c>
      <c r="G33" s="15" t="s">
        <v>84</v>
      </c>
      <c r="H33" s="31"/>
      <c r="I33" s="32"/>
      <c r="J33" s="35"/>
      <c r="K33" s="17"/>
    </row>
    <row r="34" spans="2:11" ht="16.149999999999999" thickBot="1">
      <c r="B34" s="21">
        <f t="shared" si="1"/>
        <v>18</v>
      </c>
      <c r="C34" s="2" t="s">
        <v>85</v>
      </c>
      <c r="D34" s="3" t="s">
        <v>86</v>
      </c>
      <c r="E34" s="5">
        <v>37</v>
      </c>
      <c r="F34" s="31">
        <v>165000</v>
      </c>
      <c r="G34" s="15" t="s">
        <v>87</v>
      </c>
      <c r="H34" s="31"/>
      <c r="I34" s="32"/>
      <c r="J34" s="35"/>
      <c r="K34" s="19"/>
    </row>
    <row r="35" spans="2:11" ht="16.149999999999999" thickBot="1">
      <c r="B35" s="21">
        <f t="shared" si="1"/>
        <v>19</v>
      </c>
      <c r="C35" s="2" t="s">
        <v>88</v>
      </c>
      <c r="D35" s="3" t="s">
        <v>89</v>
      </c>
      <c r="E35" s="5">
        <v>33</v>
      </c>
      <c r="F35" s="31">
        <v>45000</v>
      </c>
      <c r="G35" s="16" t="s">
        <v>90</v>
      </c>
      <c r="H35" s="31"/>
      <c r="I35" s="32"/>
      <c r="J35" s="35"/>
      <c r="K35" s="17"/>
    </row>
    <row r="36" spans="2:11" ht="43.9" thickBot="1">
      <c r="B36" s="21">
        <f t="shared" si="1"/>
        <v>20</v>
      </c>
      <c r="C36" s="2" t="s">
        <v>91</v>
      </c>
      <c r="D36" s="3" t="s">
        <v>92</v>
      </c>
      <c r="E36" s="5">
        <v>33</v>
      </c>
      <c r="F36" s="31">
        <v>270000</v>
      </c>
      <c r="G36" s="16" t="s">
        <v>87</v>
      </c>
      <c r="H36" s="31"/>
      <c r="I36" s="32"/>
      <c r="J36" s="35"/>
      <c r="K36" s="19"/>
    </row>
    <row r="37" spans="2:11" ht="29.45" thickBot="1">
      <c r="B37" s="21">
        <f t="shared" si="1"/>
        <v>21</v>
      </c>
      <c r="C37" s="2" t="s">
        <v>93</v>
      </c>
      <c r="D37" s="3" t="s">
        <v>94</v>
      </c>
      <c r="E37" s="5">
        <v>29</v>
      </c>
      <c r="F37" s="31">
        <v>287000</v>
      </c>
      <c r="G37" s="16" t="s">
        <v>95</v>
      </c>
      <c r="H37" s="31"/>
      <c r="I37" s="32"/>
      <c r="J37" s="35"/>
      <c r="K37" s="17"/>
    </row>
    <row r="38" spans="2:11" ht="16.149999999999999" thickBot="1">
      <c r="B38" s="21">
        <f t="shared" si="1"/>
        <v>22</v>
      </c>
      <c r="C38" s="2" t="s">
        <v>96</v>
      </c>
      <c r="D38" s="3" t="s">
        <v>97</v>
      </c>
      <c r="E38" s="5">
        <v>25</v>
      </c>
      <c r="F38" s="31">
        <v>95000</v>
      </c>
      <c r="G38" s="16" t="s">
        <v>98</v>
      </c>
      <c r="H38" s="31"/>
      <c r="I38" s="32"/>
      <c r="J38" s="35"/>
      <c r="K38" s="19"/>
    </row>
    <row r="39" spans="2:11" ht="16.149999999999999" thickBot="1">
      <c r="B39" s="21">
        <f t="shared" si="1"/>
        <v>23</v>
      </c>
      <c r="C39" s="2" t="s">
        <v>99</v>
      </c>
      <c r="D39" s="3" t="s">
        <v>100</v>
      </c>
      <c r="E39" s="5">
        <v>22</v>
      </c>
      <c r="F39" s="31">
        <v>50000</v>
      </c>
      <c r="G39" s="16" t="s">
        <v>90</v>
      </c>
      <c r="H39" s="31"/>
      <c r="I39" s="32"/>
      <c r="J39" s="35"/>
      <c r="K39" s="17"/>
    </row>
    <row r="40" spans="2:11" ht="29.45" thickBot="1">
      <c r="B40" s="21">
        <f t="shared" si="1"/>
        <v>24</v>
      </c>
      <c r="C40" s="2" t="s">
        <v>101</v>
      </c>
      <c r="D40" s="3" t="s">
        <v>102</v>
      </c>
      <c r="E40" s="5">
        <v>20</v>
      </c>
      <c r="F40" s="31">
        <v>69000</v>
      </c>
      <c r="G40" s="16" t="s">
        <v>84</v>
      </c>
      <c r="H40" s="31"/>
      <c r="I40" s="32"/>
      <c r="J40" s="35"/>
      <c r="K40" s="19"/>
    </row>
    <row r="41" spans="2:11" ht="43.9" thickBot="1">
      <c r="B41" s="21">
        <f t="shared" si="1"/>
        <v>25</v>
      </c>
      <c r="C41" s="2" t="s">
        <v>103</v>
      </c>
      <c r="D41" s="3" t="s">
        <v>104</v>
      </c>
      <c r="E41" s="5">
        <v>15</v>
      </c>
      <c r="F41" s="31">
        <v>169000</v>
      </c>
      <c r="G41" s="16" t="s">
        <v>87</v>
      </c>
      <c r="H41" s="31"/>
      <c r="I41" s="32"/>
      <c r="J41" s="35"/>
      <c r="K41" s="17"/>
    </row>
    <row r="42" spans="2:11" ht="16.149999999999999" thickBot="1">
      <c r="B42" s="21">
        <f t="shared" si="1"/>
        <v>26</v>
      </c>
      <c r="C42" s="2" t="s">
        <v>105</v>
      </c>
      <c r="D42" s="3" t="s">
        <v>106</v>
      </c>
      <c r="E42" s="5">
        <v>15</v>
      </c>
      <c r="F42" s="31">
        <v>93000</v>
      </c>
      <c r="G42" s="16" t="s">
        <v>107</v>
      </c>
      <c r="H42" s="31"/>
      <c r="I42" s="32"/>
      <c r="J42" s="35"/>
      <c r="K42" s="19"/>
    </row>
    <row r="43" spans="2:11" ht="16.149999999999999" thickBot="1">
      <c r="B43" s="21">
        <f t="shared" si="1"/>
        <v>27</v>
      </c>
      <c r="C43" s="2" t="s">
        <v>108</v>
      </c>
      <c r="D43" s="3" t="s">
        <v>109</v>
      </c>
      <c r="E43" s="5">
        <v>12</v>
      </c>
      <c r="F43" s="31">
        <v>185000</v>
      </c>
      <c r="G43" s="16" t="s">
        <v>63</v>
      </c>
      <c r="H43" s="31"/>
      <c r="I43" s="32"/>
      <c r="J43" s="35"/>
      <c r="K43" s="18"/>
    </row>
    <row r="44" spans="2:11" ht="16.149999999999999" thickBot="1">
      <c r="B44" s="22"/>
      <c r="C44" s="7"/>
      <c r="D44" s="8" t="s">
        <v>110</v>
      </c>
      <c r="E44" s="7"/>
      <c r="F44" s="33">
        <f>SUM(F22:F38)</f>
        <v>2887400</v>
      </c>
      <c r="G44" s="33">
        <f>SUM(F22:F38)</f>
        <v>2887400</v>
      </c>
      <c r="H44" s="33"/>
      <c r="I44" s="14"/>
    </row>
    <row r="45" spans="2:11" ht="16.149999999999999" thickBot="1">
      <c r="B45" s="22"/>
      <c r="C45" s="7"/>
      <c r="D45" s="8" t="s">
        <v>111</v>
      </c>
      <c r="E45" s="7"/>
      <c r="F45" s="33">
        <f>+F44+F19-F16</f>
        <v>3918400</v>
      </c>
      <c r="G45" s="33">
        <f>+F44+F19-G16</f>
        <v>3957400</v>
      </c>
      <c r="H45" s="33"/>
      <c r="I45" s="14"/>
    </row>
  </sheetData>
  <mergeCells count="1">
    <mergeCell ref="B2:K2"/>
  </mergeCells>
  <pageMargins left="0.7" right="0.7" top="0.75" bottom="0.75" header="0.3" footer="0.3"/>
  <pageSetup scale="88" fitToHeight="6" orientation="landscape" verticalDpi="1200" r:id="rId1"/>
  <headerFooter>
    <oddHeader>&amp;L&amp;14Proposal Selection Results&amp;C&amp;14MASH Implementation Pooled Fund Annual Meeting (October 2020)&amp;R&amp;14FFY 2021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9C7F044B0C2D4E84BB48C5724F171D" ma:contentTypeVersion="6" ma:contentTypeDescription="Create a new document." ma:contentTypeScope="" ma:versionID="b069983a2accb37a16c2f9e8123ce907">
  <xsd:schema xmlns:xsd="http://www.w3.org/2001/XMLSchema" xmlns:xs="http://www.w3.org/2001/XMLSchema" xmlns:p="http://schemas.microsoft.com/office/2006/metadata/properties" xmlns:ns2="28c3948a-d4c9-4440-ae21-2e310058d576" xmlns:ns3="32b79f66-886f-4856-a20c-94d9de16df12" targetNamespace="http://schemas.microsoft.com/office/2006/metadata/properties" ma:root="true" ma:fieldsID="1349342ad5299f0557b59d8202b51c40" ns2:_="" ns3:_="">
    <xsd:import namespace="28c3948a-d4c9-4440-ae21-2e310058d576"/>
    <xsd:import namespace="32b79f66-886f-4856-a20c-94d9de16df1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3948a-d4c9-4440-ae21-2e310058d57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b79f66-886f-4856-a20c-94d9de16df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9729A9-A639-4EDD-BF08-7BB372D2EBB7}"/>
</file>

<file path=customXml/itemProps2.xml><?xml version="1.0" encoding="utf-8"?>
<ds:datastoreItem xmlns:ds="http://schemas.openxmlformats.org/officeDocument/2006/customXml" ds:itemID="{D83844DD-4FC3-4646-A53E-A49CD5D5F03A}"/>
</file>

<file path=customXml/itemProps3.xml><?xml version="1.0" encoding="utf-8"?>
<ds:datastoreItem xmlns:ds="http://schemas.openxmlformats.org/officeDocument/2006/customXml" ds:itemID="{6DC36081-E0BC-4E22-8E60-88C9384983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WSDOT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Donahue</dc:creator>
  <cp:keywords/>
  <dc:description/>
  <cp:lastModifiedBy>Guest User</cp:lastModifiedBy>
  <cp:revision/>
  <dcterms:created xsi:type="dcterms:W3CDTF">2020-10-31T16:53:42Z</dcterms:created>
  <dcterms:modified xsi:type="dcterms:W3CDTF">2022-09-23T18:49:20Z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0x010100C49C7F044B0C2D4E84BB48C5724F171D</vt:lpwstr>
  </property>
</Properties>
</file>